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30" windowHeight="7545"/>
  </bookViews>
  <sheets>
    <sheet name="Lot 1 - Terrain synthé" sheetId="1" r:id="rId1"/>
    <sheet name="LOT 1 - piste athlé" sheetId="2" r:id="rId2"/>
    <sheet name="Lot 1 - parking boulodrome" sheetId="9" r:id="rId3"/>
    <sheet name="Lot 1 - tvx divers Crann" sheetId="7" r:id="rId4"/>
    <sheet name="Lot 1 - tvx divers St-Simon" sheetId="8" r:id="rId5"/>
    <sheet name="Var. Athlé." sheetId="12" r:id="rId6"/>
    <sheet name="Var. Foot" sheetId="13" r:id="rId7"/>
    <sheet name="recap" sheetId="10" r:id="rId8"/>
  </sheets>
  <definedNames>
    <definedName name="_xlnm.Print_Area" localSheetId="2">'Lot 1 - parking boulodrome'!$A$1:$F$82</definedName>
    <definedName name="_xlnm.Print_Area" localSheetId="1">'LOT 1 - piste athlé'!$A$1:$F$98</definedName>
    <definedName name="_xlnm.Print_Area" localSheetId="0">'Lot 1 - Terrain synthé'!$A$1:$F$150</definedName>
    <definedName name="_xlnm.Print_Area" localSheetId="3">'Lot 1 - tvx divers Crann'!$A$1:$F$66</definedName>
    <definedName name="_xlnm.Print_Area" localSheetId="4">'Lot 1 - tvx divers St-Simon'!$A$1:$F$15</definedName>
  </definedNames>
  <calcPr calcId="152511"/>
</workbook>
</file>

<file path=xl/calcChain.xml><?xml version="1.0" encoding="utf-8"?>
<calcChain xmlns="http://schemas.openxmlformats.org/spreadsheetml/2006/main">
  <c r="F24" i="2" l="1"/>
  <c r="F139" i="13" l="1"/>
  <c r="F147" i="13"/>
  <c r="B20" i="10" l="1"/>
  <c r="F151" i="13"/>
  <c r="B144" i="13"/>
  <c r="B143" i="13"/>
  <c r="B142" i="13"/>
  <c r="B141" i="13"/>
  <c r="B140" i="13"/>
  <c r="B139" i="13"/>
  <c r="D138" i="13"/>
  <c r="D137" i="13"/>
  <c r="B136" i="13"/>
  <c r="B135" i="13"/>
  <c r="B134" i="13"/>
  <c r="F127" i="13"/>
  <c r="F126" i="13"/>
  <c r="F125" i="13"/>
  <c r="F124" i="13"/>
  <c r="F118" i="13"/>
  <c r="F117" i="13"/>
  <c r="F113" i="13"/>
  <c r="F112" i="13"/>
  <c r="F111" i="13"/>
  <c r="F110" i="13"/>
  <c r="F103" i="13"/>
  <c r="F102" i="13"/>
  <c r="F101" i="13"/>
  <c r="F100" i="13"/>
  <c r="F99" i="13"/>
  <c r="F98" i="13"/>
  <c r="F97" i="13"/>
  <c r="F91" i="13"/>
  <c r="F90" i="13"/>
  <c r="F88" i="13"/>
  <c r="F86" i="13"/>
  <c r="F84" i="13"/>
  <c r="D83" i="13"/>
  <c r="F83" i="13" s="1"/>
  <c r="F82" i="13"/>
  <c r="F80" i="13"/>
  <c r="F74" i="13"/>
  <c r="F73" i="13"/>
  <c r="F76" i="13" s="1"/>
  <c r="F140" i="13" s="1"/>
  <c r="F72" i="13"/>
  <c r="F65" i="13"/>
  <c r="F64" i="13"/>
  <c r="F62" i="13"/>
  <c r="F61" i="13"/>
  <c r="F55" i="13"/>
  <c r="F54" i="13"/>
  <c r="F53" i="13"/>
  <c r="F51" i="13"/>
  <c r="F43" i="13"/>
  <c r="F45" i="13" s="1"/>
  <c r="F136" i="13" s="1"/>
  <c r="F36" i="13"/>
  <c r="F35" i="13"/>
  <c r="F34" i="13"/>
  <c r="F33" i="13"/>
  <c r="F32" i="13"/>
  <c r="F31" i="13"/>
  <c r="F30" i="13"/>
  <c r="F29" i="13"/>
  <c r="F28" i="13"/>
  <c r="F27" i="13"/>
  <c r="F26" i="13"/>
  <c r="F20" i="13"/>
  <c r="F19" i="13"/>
  <c r="F18" i="13"/>
  <c r="F17" i="13"/>
  <c r="F16" i="13"/>
  <c r="F15" i="13"/>
  <c r="F14" i="13"/>
  <c r="F13" i="13"/>
  <c r="F12" i="13"/>
  <c r="F11" i="13"/>
  <c r="B98" i="12"/>
  <c r="B97" i="12"/>
  <c r="B96" i="12"/>
  <c r="B94" i="12"/>
  <c r="B93" i="12"/>
  <c r="B92" i="12"/>
  <c r="B91" i="12"/>
  <c r="F85" i="12"/>
  <c r="F83" i="12"/>
  <c r="F81" i="12"/>
  <c r="F80" i="12"/>
  <c r="F79" i="12"/>
  <c r="F73" i="12"/>
  <c r="F72" i="12"/>
  <c r="F71" i="12"/>
  <c r="F70" i="12"/>
  <c r="F69" i="12"/>
  <c r="F68" i="12"/>
  <c r="F67" i="12"/>
  <c r="F66" i="12"/>
  <c r="F61" i="12"/>
  <c r="F60" i="12"/>
  <c r="F59" i="12"/>
  <c r="F58" i="12"/>
  <c r="H57" i="12"/>
  <c r="F57" i="12"/>
  <c r="F56" i="12"/>
  <c r="H55" i="12"/>
  <c r="H62" i="12" s="1"/>
  <c r="F55" i="12"/>
  <c r="F48" i="12"/>
  <c r="F47" i="12"/>
  <c r="F46" i="12"/>
  <c r="F40" i="12"/>
  <c r="F39" i="12"/>
  <c r="F38" i="12"/>
  <c r="F37" i="12"/>
  <c r="F36" i="12"/>
  <c r="F35" i="12"/>
  <c r="F34" i="12"/>
  <c r="F33" i="12"/>
  <c r="F32" i="12"/>
  <c r="F25" i="12"/>
  <c r="F24" i="12"/>
  <c r="F22" i="12"/>
  <c r="F21" i="12"/>
  <c r="H18" i="12"/>
  <c r="I16" i="12"/>
  <c r="J16" i="12" s="1"/>
  <c r="F15" i="12"/>
  <c r="H14" i="12"/>
  <c r="F14" i="12"/>
  <c r="F13" i="12"/>
  <c r="F12" i="12"/>
  <c r="F11" i="12"/>
  <c r="F27" i="12" l="1"/>
  <c r="F92" i="12" s="1"/>
  <c r="F87" i="12"/>
  <c r="F98" i="12" s="1"/>
  <c r="F75" i="12"/>
  <c r="F97" i="12" s="1"/>
  <c r="F63" i="12"/>
  <c r="F96" i="12" s="1"/>
  <c r="F50" i="12"/>
  <c r="E94" i="12" s="1"/>
  <c r="F95" i="12" s="1"/>
  <c r="F42" i="12"/>
  <c r="E93" i="12" s="1"/>
  <c r="F17" i="12"/>
  <c r="F91" i="12" s="1"/>
  <c r="F93" i="13"/>
  <c r="F141" i="13" s="1"/>
  <c r="F105" i="13"/>
  <c r="F142" i="13" s="1"/>
  <c r="F57" i="13"/>
  <c r="E137" i="13" s="1"/>
  <c r="F38" i="13"/>
  <c r="F135" i="13" s="1"/>
  <c r="F67" i="13"/>
  <c r="E138" i="13" s="1"/>
  <c r="F22" i="13"/>
  <c r="F134" i="13" s="1"/>
  <c r="F120" i="13"/>
  <c r="F143" i="13" s="1"/>
  <c r="F129" i="13"/>
  <c r="F144" i="13" s="1"/>
  <c r="F51" i="12" l="1"/>
  <c r="F101" i="12"/>
  <c r="C20" i="10" s="1"/>
  <c r="C19" i="10"/>
  <c r="F68" i="13"/>
  <c r="F64" i="7" l="1"/>
  <c r="F63" i="7"/>
  <c r="F62" i="7"/>
  <c r="F61" i="7"/>
  <c r="F60" i="7"/>
  <c r="F58" i="7"/>
  <c r="F59" i="7"/>
  <c r="F57" i="7"/>
  <c r="B75" i="9"/>
  <c r="F21" i="9"/>
  <c r="F23" i="9" s="1"/>
  <c r="F75" i="9" s="1"/>
  <c r="D109" i="2"/>
  <c r="D108" i="2"/>
  <c r="D107" i="2"/>
  <c r="D103" i="2"/>
  <c r="F103" i="2" s="1"/>
  <c r="F101" i="2" s="1"/>
  <c r="F109" i="2"/>
  <c r="F108" i="2"/>
  <c r="F107" i="2"/>
  <c r="F106" i="2"/>
  <c r="F105" i="2"/>
  <c r="F52" i="1" l="1"/>
  <c r="F26" i="1"/>
  <c r="F60" i="9" l="1"/>
  <c r="F55" i="9"/>
  <c r="B11" i="10"/>
  <c r="D53" i="9"/>
  <c r="F55" i="7" l="1"/>
  <c r="F54" i="7"/>
  <c r="F53" i="7"/>
  <c r="F150" i="1"/>
  <c r="C11" i="10" s="1"/>
  <c r="E11" i="10" s="1"/>
  <c r="F52" i="9" l="1"/>
  <c r="F51" i="9"/>
  <c r="B92" i="2" l="1"/>
  <c r="B91" i="2"/>
  <c r="B90" i="2"/>
  <c r="F34" i="9"/>
  <c r="F30" i="9"/>
  <c r="F56" i="2" l="1"/>
  <c r="F57" i="9" l="1"/>
  <c r="F56" i="9"/>
  <c r="F12" i="9"/>
  <c r="F10" i="9"/>
  <c r="F38" i="2" l="1"/>
  <c r="F29" i="1"/>
  <c r="F26" i="7" l="1"/>
  <c r="F50" i="7"/>
  <c r="F49" i="7"/>
  <c r="F44" i="7"/>
  <c r="F19" i="7"/>
  <c r="F20" i="7"/>
  <c r="F21" i="7"/>
  <c r="F22" i="7"/>
  <c r="F23" i="7"/>
  <c r="F17" i="7" l="1"/>
  <c r="F13" i="7"/>
  <c r="F29" i="7"/>
  <c r="F45" i="7"/>
  <c r="F15" i="7"/>
  <c r="F11" i="7"/>
  <c r="B78" i="9" l="1"/>
  <c r="B77" i="9"/>
  <c r="B76" i="9"/>
  <c r="B74" i="9"/>
  <c r="F67" i="9"/>
  <c r="F66" i="9"/>
  <c r="F59" i="9"/>
  <c r="F58" i="9"/>
  <c r="F54" i="9"/>
  <c r="F53" i="9"/>
  <c r="F50" i="9"/>
  <c r="F43" i="9"/>
  <c r="F42" i="9"/>
  <c r="F41" i="9"/>
  <c r="F40" i="9"/>
  <c r="F39" i="9"/>
  <c r="F38" i="9"/>
  <c r="F37" i="9"/>
  <c r="F36" i="9"/>
  <c r="F35" i="9"/>
  <c r="F33" i="9"/>
  <c r="F32" i="9"/>
  <c r="F31" i="9"/>
  <c r="F29" i="9"/>
  <c r="F14" i="9"/>
  <c r="F13" i="9"/>
  <c r="F11" i="9"/>
  <c r="F14" i="8"/>
  <c r="F13" i="8"/>
  <c r="F12" i="8"/>
  <c r="F11" i="8"/>
  <c r="F10" i="8"/>
  <c r="F9" i="8"/>
  <c r="F18" i="7"/>
  <c r="F10" i="7"/>
  <c r="F25" i="7"/>
  <c r="F9" i="7"/>
  <c r="F24" i="7"/>
  <c r="F27" i="7"/>
  <c r="F46" i="7"/>
  <c r="F14" i="7"/>
  <c r="F36" i="7"/>
  <c r="F35" i="7"/>
  <c r="F34" i="7"/>
  <c r="F33" i="7"/>
  <c r="F32" i="7"/>
  <c r="F43" i="7"/>
  <c r="F42" i="7"/>
  <c r="F41" i="7"/>
  <c r="F40" i="7"/>
  <c r="F39" i="7"/>
  <c r="F28" i="7"/>
  <c r="F38" i="7"/>
  <c r="F48" i="7"/>
  <c r="F12" i="7"/>
  <c r="F30" i="7"/>
  <c r="F51" i="7"/>
  <c r="F66" i="7" l="1"/>
  <c r="C8" i="10" s="1"/>
  <c r="E8" i="10" s="1"/>
  <c r="F62" i="9"/>
  <c r="F77" i="9" s="1"/>
  <c r="F15" i="8"/>
  <c r="C9" i="10" s="1"/>
  <c r="E9" i="10" s="1"/>
  <c r="F69" i="9"/>
  <c r="F78" i="9" s="1"/>
  <c r="F16" i="9"/>
  <c r="F74" i="9" s="1"/>
  <c r="F45" i="9"/>
  <c r="F46" i="9" s="1"/>
  <c r="F76" i="9" s="1"/>
  <c r="F80" i="9" l="1"/>
  <c r="C10" i="10" s="1"/>
  <c r="E10" i="10" s="1"/>
  <c r="F33" i="2"/>
  <c r="F36" i="2"/>
  <c r="F32" i="2"/>
  <c r="F34" i="2"/>
  <c r="F35" i="2"/>
  <c r="F37" i="2"/>
  <c r="F39" i="2"/>
  <c r="F40" i="2"/>
  <c r="F48" i="2"/>
  <c r="F47" i="2"/>
  <c r="F46" i="2"/>
  <c r="F61" i="2"/>
  <c r="F60" i="2"/>
  <c r="F59" i="2"/>
  <c r="F58" i="2"/>
  <c r="F70" i="2"/>
  <c r="F42" i="2" l="1"/>
  <c r="E90" i="2" s="1"/>
  <c r="F50" i="2"/>
  <c r="F51" i="2" l="1"/>
  <c r="F92" i="2" s="1"/>
  <c r="E91" i="2"/>
  <c r="F84" i="1"/>
  <c r="F83" i="1"/>
  <c r="F82" i="1"/>
  <c r="F125" i="1" l="1"/>
  <c r="H18" i="2"/>
  <c r="I16" i="2"/>
  <c r="J16" i="2" s="1"/>
  <c r="H14" i="2"/>
  <c r="F12" i="2"/>
  <c r="H57" i="2" l="1"/>
  <c r="H55" i="2"/>
  <c r="H62" i="2" l="1"/>
  <c r="F27" i="1"/>
  <c r="B95" i="2" l="1"/>
  <c r="F82" i="2"/>
  <c r="F80" i="2"/>
  <c r="F78" i="2"/>
  <c r="F77" i="2"/>
  <c r="F76" i="2"/>
  <c r="D136" i="1"/>
  <c r="D135" i="1"/>
  <c r="F62" i="1"/>
  <c r="F61" i="1"/>
  <c r="F60" i="1"/>
  <c r="F59" i="1"/>
  <c r="F58" i="1"/>
  <c r="F51" i="1"/>
  <c r="F84" i="2" l="1"/>
  <c r="F95" i="2" s="1"/>
  <c r="F64" i="1"/>
  <c r="E136" i="1" l="1"/>
  <c r="F50" i="1"/>
  <c r="B94" i="2"/>
  <c r="B93" i="2"/>
  <c r="B89" i="2"/>
  <c r="B88" i="2"/>
  <c r="F69" i="2"/>
  <c r="F68" i="2"/>
  <c r="F67" i="2"/>
  <c r="F66" i="2"/>
  <c r="F57" i="2"/>
  <c r="F55" i="2"/>
  <c r="F25" i="2"/>
  <c r="F23" i="2"/>
  <c r="F22" i="2"/>
  <c r="F21" i="2"/>
  <c r="F15" i="2"/>
  <c r="F14" i="2"/>
  <c r="F13" i="2"/>
  <c r="F11" i="2"/>
  <c r="F49" i="1"/>
  <c r="F48" i="1"/>
  <c r="F47" i="1"/>
  <c r="F46" i="1"/>
  <c r="F17" i="2" l="1"/>
  <c r="F88" i="2" s="1"/>
  <c r="F54" i="1"/>
  <c r="F63" i="2"/>
  <c r="F93" i="2" s="1"/>
  <c r="F72" i="2"/>
  <c r="F94" i="2" s="1"/>
  <c r="F27" i="2"/>
  <c r="F89" i="2" s="1"/>
  <c r="F98" i="2" l="1"/>
  <c r="D7" i="10" s="1"/>
  <c r="E135" i="1"/>
  <c r="F65" i="1"/>
  <c r="B142" i="1"/>
  <c r="B141" i="1"/>
  <c r="B140" i="1"/>
  <c r="B139" i="1"/>
  <c r="B138" i="1"/>
  <c r="B137" i="1"/>
  <c r="B134" i="1"/>
  <c r="B133" i="1"/>
  <c r="B132" i="1"/>
  <c r="F124" i="1"/>
  <c r="F123" i="1"/>
  <c r="F122" i="1"/>
  <c r="F116" i="1"/>
  <c r="F115" i="1"/>
  <c r="F114" i="1"/>
  <c r="F113" i="1"/>
  <c r="F112" i="1"/>
  <c r="F111" i="1"/>
  <c r="F110" i="1"/>
  <c r="F109" i="1"/>
  <c r="F108" i="1"/>
  <c r="F101" i="1"/>
  <c r="F100" i="1"/>
  <c r="F99" i="1"/>
  <c r="F98" i="1"/>
  <c r="F97" i="1"/>
  <c r="F96" i="1"/>
  <c r="F95" i="1"/>
  <c r="F89" i="1"/>
  <c r="F88" i="1"/>
  <c r="F87" i="1"/>
  <c r="F86" i="1"/>
  <c r="F85" i="1"/>
  <c r="F81" i="1"/>
  <c r="D80" i="1"/>
  <c r="F80" i="1" s="1"/>
  <c r="F79" i="1"/>
  <c r="F78" i="1"/>
  <c r="F77" i="1"/>
  <c r="F71" i="1"/>
  <c r="F70" i="1"/>
  <c r="F69" i="1"/>
  <c r="F39" i="1"/>
  <c r="F32" i="1"/>
  <c r="F31" i="1"/>
  <c r="F30" i="1"/>
  <c r="F28" i="1"/>
  <c r="F20" i="1"/>
  <c r="F19" i="1"/>
  <c r="F18" i="1"/>
  <c r="F17" i="1"/>
  <c r="F16" i="1"/>
  <c r="F15" i="1"/>
  <c r="F14" i="1"/>
  <c r="F13" i="1"/>
  <c r="F12" i="1"/>
  <c r="F11" i="1"/>
  <c r="D13" i="10" l="1"/>
  <c r="E7" i="10"/>
  <c r="E13" i="10" s="1"/>
  <c r="E15" i="10" s="1"/>
  <c r="F127" i="1"/>
  <c r="F142" i="1" s="1"/>
  <c r="F34" i="1"/>
  <c r="F133" i="1" s="1"/>
  <c r="F22" i="1"/>
  <c r="F132" i="1" s="1"/>
  <c r="F41" i="1"/>
  <c r="F134" i="1" s="1"/>
  <c r="F91" i="1"/>
  <c r="F139" i="1" s="1"/>
  <c r="F103" i="1"/>
  <c r="F140" i="1" s="1"/>
  <c r="F118" i="1"/>
  <c r="F141" i="1" s="1"/>
  <c r="F73" i="1"/>
  <c r="F138" i="1" s="1"/>
  <c r="F137" i="1" l="1"/>
  <c r="F145" i="1" s="1"/>
  <c r="C6" i="10" s="1"/>
  <c r="E6" i="10" l="1"/>
  <c r="C13" i="10"/>
  <c r="E16" i="10" l="1"/>
  <c r="E17" i="10" s="1"/>
</calcChain>
</file>

<file path=xl/sharedStrings.xml><?xml version="1.0" encoding="utf-8"?>
<sst xmlns="http://schemas.openxmlformats.org/spreadsheetml/2006/main" count="1052" uniqueCount="350">
  <si>
    <t>N°</t>
  </si>
  <si>
    <t>Désignation</t>
  </si>
  <si>
    <t>Unité</t>
  </si>
  <si>
    <t>Quantité</t>
  </si>
  <si>
    <t>PU € HT</t>
  </si>
  <si>
    <t>TOTAL HT</t>
  </si>
  <si>
    <t>Remise en état des lieux</t>
  </si>
  <si>
    <t>FFT</t>
  </si>
  <si>
    <t>TRAVAUX PREPARATOIRES/ TERRASSEMENTS</t>
  </si>
  <si>
    <t>EAUX PLUVIALES</t>
  </si>
  <si>
    <t>Fourniture et pose de tête de sécurité</t>
  </si>
  <si>
    <t>ml</t>
  </si>
  <si>
    <t>U</t>
  </si>
  <si>
    <t xml:space="preserve">Fourniture et pose de drains avec massifs filtrants </t>
  </si>
  <si>
    <t>DRAINAGE</t>
  </si>
  <si>
    <t>Fourniture et pose d'un géotextile</t>
  </si>
  <si>
    <t>VOIRIE</t>
  </si>
  <si>
    <t>BORDURATIONS</t>
  </si>
  <si>
    <t>m²</t>
  </si>
  <si>
    <t xml:space="preserve">Fourniture et mise en œuvre d’une couche de souplesse </t>
  </si>
  <si>
    <t>Revêtement en gazon synthétique football décrit au C.C.T.P.</t>
  </si>
  <si>
    <t>m3</t>
  </si>
  <si>
    <t>EQUIPEMENTS SPORTIFS</t>
  </si>
  <si>
    <t>Fourniture et pose de buts à 7 (NF EN 748) avec filets et essais</t>
  </si>
  <si>
    <t xml:space="preserve"> Main courante</t>
  </si>
  <si>
    <t>Fourniture et mise en place de corbeilles</t>
  </si>
  <si>
    <t>Fourniture et mise en place de cendriers</t>
  </si>
  <si>
    <t>Réalisation de massifs pour mâts d'éclairage, y compris essai au pénétromètre et vérification du béton</t>
  </si>
  <si>
    <t>Fourniture et pose de mât, avec échelons et ligne de vie</t>
  </si>
  <si>
    <t>Fourniture et pose de projecteurs à iodure métallique y compris fils d'alimentation</t>
  </si>
  <si>
    <t>. Pour un diamètre de 65 mm</t>
  </si>
  <si>
    <t xml:space="preserve">. Pour un diamètre de 160 mm </t>
  </si>
  <si>
    <t>. Jeu à 11 de couleur blanche</t>
  </si>
  <si>
    <t>. Jeu à 7 de couleur bleue pour les deux demis-terrains</t>
  </si>
  <si>
    <t>. 1,10 m avec panneaux grillagés</t>
  </si>
  <si>
    <t>. Portillon main courante largeur 1,40 m ht 1,10m - 1 vantail - avec remplissage</t>
  </si>
  <si>
    <t>. Hteur 2 à 6,00m hors sol : 4m de filet</t>
  </si>
  <si>
    <t>Clôtures et pare-ballon</t>
  </si>
  <si>
    <t>RESEAUX HUMIDES</t>
  </si>
  <si>
    <t>4.2.4</t>
  </si>
  <si>
    <t>Fourniture et pose de bordures</t>
  </si>
  <si>
    <t>3.1.1</t>
  </si>
  <si>
    <t>3.1.2</t>
  </si>
  <si>
    <t>MAIN COURANTE - CLOTURES ET PARE BALLONS</t>
  </si>
  <si>
    <t>ESPACES VERTS</t>
  </si>
  <si>
    <t>Réalisation du Dossier des Ouvrages Exécutés</t>
  </si>
  <si>
    <t>. Type P1</t>
  </si>
  <si>
    <t xml:space="preserve">Fourniture et pose de caniveaux </t>
  </si>
  <si>
    <t>3.2.1</t>
  </si>
  <si>
    <t>Terrassements</t>
  </si>
  <si>
    <t>SOUS TOTAL 2 - TRAVAUX PREPARATOIRES/TERRASSEMENTS</t>
  </si>
  <si>
    <t>SOUS TOTAL 1 - PRIX GENERAUX</t>
  </si>
  <si>
    <t>SOUS TOTAL 3 - BORDURATIONS</t>
  </si>
  <si>
    <t>Sous Total - Eaux pluviales</t>
  </si>
  <si>
    <t>Sous Total - Drainage</t>
  </si>
  <si>
    <t>SOUS TOTAL 4 - RESEAUX HUMIDES</t>
  </si>
  <si>
    <t>Essai de portance avec planche d'essais</t>
  </si>
  <si>
    <t>SOUS TOTAL 5 - VOIRIE</t>
  </si>
  <si>
    <t>6.2.1</t>
  </si>
  <si>
    <t>6.6.2</t>
  </si>
  <si>
    <t>6.8.1</t>
  </si>
  <si>
    <t>6.8.2</t>
  </si>
  <si>
    <t>SOUS TOTAL 6 - TERRAINS EN GAZON SYNTHETIQUE</t>
  </si>
  <si>
    <t>Constat huissier après accord du maître d'œuvre</t>
  </si>
  <si>
    <t>Signalisation du chantier</t>
  </si>
  <si>
    <t>Etudes d'éxécution</t>
  </si>
  <si>
    <t>Etudes géotechnique G3 EXE</t>
  </si>
  <si>
    <t>Installation de chantier et implantation des ouvrages</t>
  </si>
  <si>
    <t>. Ø400 mm</t>
  </si>
  <si>
    <t xml:space="preserve">. Fourniture et pose de regards avaloir avec grille concave 40 × 40 </t>
  </si>
  <si>
    <t>Mise en œuvre de protection de pied de mâts</t>
  </si>
  <si>
    <t>Clôture provisoire de chantier</t>
  </si>
  <si>
    <t>MOBILIER/SIGNALETIQUE</t>
  </si>
  <si>
    <t>Fft</t>
  </si>
  <si>
    <t>Renforcement de la fondation  par fourniture et mise en œuvre de grave non traitée pour couche de forme terrain</t>
  </si>
  <si>
    <t>Tranchées pour réseau eaux pluviales et remblaiement</t>
  </si>
  <si>
    <t>4.2.3.2</t>
  </si>
  <si>
    <t>Tranchées pour drainage et remblaiement</t>
  </si>
  <si>
    <t>45 mm d'épaisseur</t>
  </si>
  <si>
    <t>Implantation et incrustation des lignes de marquage</t>
  </si>
  <si>
    <t>. Type T2</t>
  </si>
  <si>
    <t>. Type CC1</t>
  </si>
  <si>
    <t>. Ø200 mm</t>
  </si>
  <si>
    <t>. Ø300 mm</t>
  </si>
  <si>
    <t>Fourniture et pose de buts de football à 11 réglementaires (NF EN 748) avec filets et essais de stabilité</t>
  </si>
  <si>
    <t>6.1</t>
  </si>
  <si>
    <t>6.2</t>
  </si>
  <si>
    <t>6.3</t>
  </si>
  <si>
    <t>6.4</t>
  </si>
  <si>
    <t>6.5</t>
  </si>
  <si>
    <t>6.6</t>
  </si>
  <si>
    <t>6.7</t>
  </si>
  <si>
    <t>6.8</t>
  </si>
  <si>
    <t>8.1</t>
  </si>
  <si>
    <t>8.2</t>
  </si>
  <si>
    <t>Fourniture et pose d’une grille gratte-pieds</t>
  </si>
  <si>
    <t>9.1</t>
  </si>
  <si>
    <t>9.2</t>
  </si>
  <si>
    <t>. Portail main courante largeur 2×1 m ht 1,10m - 2 vantaux - avec remplissage</t>
  </si>
  <si>
    <t>10.2</t>
  </si>
  <si>
    <t>SOUS TOTAL 10 - MOBILIER/SIGNALETIQUE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</si>
  <si>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</si>
  <si>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</si>
  <si>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</si>
  <si>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</si>
  <si>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</si>
  <si>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</si>
  <si>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</si>
  <si>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</si>
  <si>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</si>
  <si>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</si>
  <si>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2.5</t>
  </si>
  <si>
    <t>2.9</t>
  </si>
  <si>
    <t>3.1</t>
  </si>
  <si>
    <t>3.2</t>
  </si>
  <si>
    <t>4.2</t>
  </si>
  <si>
    <t>5.1</t>
  </si>
  <si>
    <t>5.2</t>
  </si>
  <si>
    <t>5.3</t>
  </si>
  <si>
    <t>4.2.1.2</t>
  </si>
  <si>
    <t>4.2.4.1</t>
  </si>
  <si>
    <t>4.2.4.2</t>
  </si>
  <si>
    <t>Fourniture et pose de canalisations EP en PVC CR8</t>
  </si>
  <si>
    <t>Fourniture et pose de canalisations EP en béton 135 A</t>
  </si>
  <si>
    <t>Fourniture et pose de boite de branchement et tampon béton 400x400 mm</t>
  </si>
  <si>
    <t>. Type CS2</t>
  </si>
  <si>
    <t>3.2.2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</si>
  <si>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</si>
  <si>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PHASE PREPARATOIRE</t>
  </si>
  <si>
    <t>Implantation et contrôle par un géomètre</t>
  </si>
  <si>
    <t>Réalisation de noues</t>
  </si>
  <si>
    <t>Purges, nivellement du fond de forme, réglage et compactage</t>
  </si>
  <si>
    <t>4.0.14</t>
  </si>
  <si>
    <t>4.2.1.24</t>
  </si>
  <si>
    <t>Fourniture et mise en œuvre de grave non traitée pour la couche drainante terrain (ep.0.20m)</t>
  </si>
  <si>
    <t>Fin réglage manuel</t>
  </si>
  <si>
    <t>6.7.2</t>
  </si>
  <si>
    <t>pour gazon 45 mm d'épaisseur</t>
  </si>
  <si>
    <t>Terrassement en déblais/remblais</t>
  </si>
  <si>
    <t>11.6</t>
  </si>
  <si>
    <t>Entretien de parachevement, garantie de reprise</t>
  </si>
  <si>
    <t>Création d'un terrain synthétique et parking en stabilisé au complexe sportif du Crann</t>
  </si>
  <si>
    <t>Commune de GOUESNOU</t>
  </si>
  <si>
    <t>suppression de haie</t>
  </si>
  <si>
    <t>suppression de merlon</t>
  </si>
  <si>
    <t>Mise en œuvre d'enrobés à chaud noir sur 4 cm</t>
  </si>
  <si>
    <t>Fourniture et pose de piquets de corners</t>
  </si>
  <si>
    <t>Fourniture et pose de fanions</t>
  </si>
  <si>
    <t>Signalétique (accès)</t>
  </si>
  <si>
    <t>Réalisation de gradins naturels</t>
  </si>
  <si>
    <t>Cloture grillage panneaux rigide + pare ballon</t>
  </si>
  <si>
    <t>Fourniture et pose de sas piéton</t>
  </si>
  <si>
    <t>Système anti-intrusion (à définir)</t>
  </si>
  <si>
    <t>dépose clôture existante et évacuation</t>
  </si>
  <si>
    <t>pare-ballon à retendre</t>
  </si>
  <si>
    <t>dépose pare-ballon et récupération</t>
  </si>
  <si>
    <t>doublage du portail avec grillage récupéré</t>
  </si>
  <si>
    <t>pose pare-ballon récupéré</t>
  </si>
  <si>
    <t>dépose pare-ballon et évacuation</t>
  </si>
  <si>
    <t>rénovation du mur de frappe (décapage, peinture)</t>
  </si>
  <si>
    <t>Raccordement sur existant</t>
  </si>
  <si>
    <t>RESEAUX SECS</t>
  </si>
  <si>
    <t>Consuel</t>
  </si>
  <si>
    <t>Fourniture et pose de câbles d'alimentation principale aux installations d'éclairage sportif</t>
  </si>
  <si>
    <t>puissance à définir</t>
  </si>
  <si>
    <t>PISTE</t>
  </si>
  <si>
    <t>TOTAL PISTE ATHLETISME</t>
  </si>
  <si>
    <t>RECAPITULATIF PISTE ATHLETISME</t>
  </si>
  <si>
    <t>1.10</t>
  </si>
  <si>
    <t>2.3</t>
  </si>
  <si>
    <t>2.8</t>
  </si>
  <si>
    <t>2.8.1</t>
  </si>
  <si>
    <t>2.8.2</t>
  </si>
  <si>
    <t>2.10</t>
  </si>
  <si>
    <t>4.1</t>
  </si>
  <si>
    <t>4.1.1</t>
  </si>
  <si>
    <t>4.1.1.1</t>
  </si>
  <si>
    <t>4.1.2</t>
  </si>
  <si>
    <t>4.1.3</t>
  </si>
  <si>
    <t>4.2.1</t>
  </si>
  <si>
    <t>4.2.2</t>
  </si>
  <si>
    <t>4.2.3</t>
  </si>
  <si>
    <t>4.2.3.1</t>
  </si>
  <si>
    <t>7.1</t>
  </si>
  <si>
    <t>7.2</t>
  </si>
  <si>
    <t>7.3</t>
  </si>
  <si>
    <t>7.4</t>
  </si>
  <si>
    <t>7.5</t>
  </si>
  <si>
    <t>7.6</t>
  </si>
  <si>
    <t>8.1.1</t>
  </si>
  <si>
    <t>8.1.2</t>
  </si>
  <si>
    <t>8.1.4</t>
  </si>
  <si>
    <t>8.2.2</t>
  </si>
  <si>
    <t>8.1.3</t>
  </si>
  <si>
    <t>8.2.3</t>
  </si>
  <si>
    <t>SOUS TOTAL 8 - MAIN COURANTE - CLOTURES ET PARE BALLONS</t>
  </si>
  <si>
    <t>SOUS TOTAL 7 - EQUIPEMENTS SPORTIFS</t>
  </si>
  <si>
    <t>9.3</t>
  </si>
  <si>
    <t>10.1</t>
  </si>
  <si>
    <t>SOUS TOTAL 10 - ESPACES VERTS</t>
  </si>
  <si>
    <t>11.8</t>
  </si>
  <si>
    <t>11.9</t>
  </si>
  <si>
    <t>11.10</t>
  </si>
  <si>
    <t>11.11</t>
  </si>
  <si>
    <t>SOUS TOTAL 11 - RESEAUX SECS</t>
  </si>
  <si>
    <t>2.1.1</t>
  </si>
  <si>
    <t>2.1.2</t>
  </si>
  <si>
    <t>4.1.2.1</t>
  </si>
  <si>
    <t>Terrassement en déblai yc évacuation</t>
  </si>
  <si>
    <t>. Portail main courante largeur 2×2 m ht 1,10m - 2 vantaux - avec remplissage</t>
  </si>
  <si>
    <t xml:space="preserve">Pare-ballon 6 m </t>
  </si>
  <si>
    <t>Mise en place d'arbustes</t>
  </si>
  <si>
    <t>Fourniture G.N.T 0/31,5</t>
  </si>
  <si>
    <t>4.1.4</t>
  </si>
  <si>
    <t>. Fourniture et pose de regards de visite</t>
  </si>
  <si>
    <t>Ft</t>
  </si>
  <si>
    <t>5.4</t>
  </si>
  <si>
    <t>5.5</t>
  </si>
  <si>
    <t>Mise en œuvre d'un enduit bicouche</t>
  </si>
  <si>
    <t>Fourniture et pose de rondins bois</t>
  </si>
  <si>
    <t>24 m</t>
  </si>
  <si>
    <t>5.6</t>
  </si>
  <si>
    <t>5.7</t>
  </si>
  <si>
    <t>Fourniture et pose de potelets bois</t>
  </si>
  <si>
    <t>Fourniture et pose d'une glissière bois</t>
  </si>
  <si>
    <t>5.8</t>
  </si>
  <si>
    <t>raccordement sur existant</t>
  </si>
  <si>
    <t>SOUS TOTAL 6 - PISTE</t>
  </si>
  <si>
    <t>1. TERRAIN SYNTHETIQUE</t>
  </si>
  <si>
    <t>. Ø 300 mm</t>
  </si>
  <si>
    <t>TOTAL TERRAIN SYNTHETIQUE</t>
  </si>
  <si>
    <t>RECAPITULATIF TERRAIN SYNTHETIQUE</t>
  </si>
  <si>
    <t>4.1.6</t>
  </si>
  <si>
    <t>2. PISTE ATHLETISME</t>
  </si>
  <si>
    <t>Réalisation d'une dalle béton</t>
  </si>
  <si>
    <t>TOTAL TRAVAUX DIVERS (stade du Crann)</t>
  </si>
  <si>
    <t>TOTAL TRAVAUX DIVERS (stade St-Simon)</t>
  </si>
  <si>
    <t>TOTAL ACCES PARKING BOULODROME</t>
  </si>
  <si>
    <t>Fourniture de chaîne amovible</t>
  </si>
  <si>
    <t>RECAPITULATIF PARKING BOULODROME - ACCES</t>
  </si>
  <si>
    <t>Fourniture et pose de pare-ballon 6 m et mise en place de poteaux intermédiaires récupérés</t>
  </si>
  <si>
    <t>Fourniture et pose de poteaux pour renforcement de pare-ballon</t>
  </si>
  <si>
    <t>Fourniture et pose d'une clôture grillage panneaux rigide + pare ballon 6 m y compris dépose et évacuation de l'ancien</t>
  </si>
  <si>
    <t>Fermeture entre la clôture et la haie</t>
  </si>
  <si>
    <t>fourniture et pose d'un grillage simple torsion h 2 m compris dépose et évacuation de l'ancien</t>
  </si>
  <si>
    <t>2.1.3</t>
  </si>
  <si>
    <t>Fourniture et mise en place d'assis debouts</t>
  </si>
  <si>
    <t>. Ø 200 mm</t>
  </si>
  <si>
    <t>Décapage de terre végétale sur 0,30 m d'épaisseur</t>
  </si>
  <si>
    <t>AMENAGEMENT ANSE DE PANIER</t>
  </si>
  <si>
    <t>Evacuation EP vers drain</t>
  </si>
  <si>
    <t>. Fourniture et pose de tête de sécurité</t>
  </si>
  <si>
    <t>Cloture panneaux occultants hauteur 2 m</t>
  </si>
  <si>
    <t>Clôture panneaux occultants + pare ballon</t>
  </si>
  <si>
    <t>Plantations</t>
  </si>
  <si>
    <t>Trottoir</t>
  </si>
  <si>
    <t>dépose bordures existantes</t>
  </si>
  <si>
    <t>Mise en œuvre d'un revêtement bicouche</t>
  </si>
  <si>
    <t>fourniture et pose de bordures type T2 CS2</t>
  </si>
  <si>
    <t>Drainage</t>
  </si>
  <si>
    <t>Mur de frappe</t>
  </si>
  <si>
    <t>Eaux pluviales</t>
  </si>
  <si>
    <t>Suppression des ilôts</t>
  </si>
  <si>
    <t>Mise en œuvre d'enrobé à chaud sur 4 cm</t>
  </si>
  <si>
    <r>
      <t>m</t>
    </r>
    <r>
      <rPr>
        <vertAlign val="superscript"/>
        <sz val="11"/>
        <rFont val="Calibri"/>
        <family val="2"/>
        <scheme val="minor"/>
      </rPr>
      <t>3</t>
    </r>
  </si>
  <si>
    <t>Terrassement en déblais yc évacuation</t>
  </si>
  <si>
    <t>22 mm d'épaisseur</t>
  </si>
  <si>
    <t>pour gazon 22 mm d'épaisseur</t>
  </si>
  <si>
    <t>Fourniture et mise en œuvre du remplissage sable</t>
  </si>
  <si>
    <t>RECAPITULATIF</t>
  </si>
  <si>
    <t>Terrain + parking</t>
  </si>
  <si>
    <t>Tranche ferme</t>
  </si>
  <si>
    <t>Tranche conditionnelle</t>
  </si>
  <si>
    <t>TOTAL PARKING BOULODROME</t>
  </si>
  <si>
    <t>TOTAL OPERATION HT TF + TC</t>
  </si>
  <si>
    <t>TVA à 20%</t>
  </si>
  <si>
    <t>TOTAL OPERATION TTC</t>
  </si>
  <si>
    <t>Décapage de terre végétale sur 0,3 m d'épaisseur</t>
  </si>
  <si>
    <t>.0/60 - 0/31,5</t>
  </si>
  <si>
    <t>Décapage de terre végétale sur 0,30 m à 0,70 m d'épaisseur</t>
  </si>
  <si>
    <t>Fourniture G.N.T 0/60 - 0/31,5</t>
  </si>
  <si>
    <t>5.2.1</t>
  </si>
  <si>
    <t>9.4</t>
  </si>
  <si>
    <t>12.1</t>
  </si>
  <si>
    <t>12.2</t>
  </si>
  <si>
    <t>16.1</t>
  </si>
  <si>
    <t>16.2</t>
  </si>
  <si>
    <t>16.3</t>
  </si>
  <si>
    <t>16.4</t>
  </si>
  <si>
    <t>16.5</t>
  </si>
  <si>
    <t>19.1</t>
  </si>
  <si>
    <t>19.2</t>
  </si>
  <si>
    <t>PSE 1</t>
  </si>
  <si>
    <t>Prestations supplémentaires éventuelles</t>
  </si>
  <si>
    <t>21.1</t>
  </si>
  <si>
    <t>21.2</t>
  </si>
  <si>
    <t>21.3</t>
  </si>
  <si>
    <t>Piste</t>
  </si>
  <si>
    <t>Fourniture et mise en œuvre du remplissage SBR encapsulé</t>
  </si>
  <si>
    <t>Fourniture G.N.T 0/10</t>
  </si>
  <si>
    <t>TOTAL PISTE ATHLETISME (enrobés + résine)</t>
  </si>
  <si>
    <t>PSE</t>
  </si>
  <si>
    <t>Mise en œuvre d'un béton désactivé</t>
  </si>
  <si>
    <t>5.9</t>
  </si>
  <si>
    <t>5.10</t>
  </si>
  <si>
    <t>Signalisation au sol (résine)</t>
  </si>
  <si>
    <t>Mise en œuvre d'enrobés à chaud noir sur 6 cm</t>
  </si>
  <si>
    <t>2.2</t>
  </si>
  <si>
    <t>Dépose des équipements existants</t>
  </si>
  <si>
    <t>4.0.1</t>
  </si>
  <si>
    <t>4.0.1.1</t>
  </si>
  <si>
    <t>4.1.2.2</t>
  </si>
  <si>
    <t>. Inspection télévisée</t>
  </si>
  <si>
    <t>TERRAIN EN GAZON SYNTHETIQUE</t>
  </si>
  <si>
    <t>Banc de touche avec abris</t>
  </si>
  <si>
    <t>Fourniture et pose d’un panneau de marque</t>
  </si>
  <si>
    <t>Piste droite</t>
  </si>
  <si>
    <t>PSE 4</t>
  </si>
  <si>
    <t>Mise en œuvre d'une résine 13 mm sur enrobé</t>
  </si>
  <si>
    <t>m2</t>
  </si>
  <si>
    <t>Cheminement piéton</t>
  </si>
  <si>
    <t>Mise en œuvre de résine</t>
  </si>
  <si>
    <t>Mise en œuvre de béton désactivé</t>
  </si>
  <si>
    <t>Pose de bordures, P1</t>
  </si>
  <si>
    <t>Pose de bordures, T2</t>
  </si>
  <si>
    <t>Pose de bordures, A2</t>
  </si>
  <si>
    <t>LOT N°1</t>
  </si>
  <si>
    <t>2. PISTE D'ATHLETISME</t>
  </si>
  <si>
    <t>3 - PARKING/BOULODROME</t>
  </si>
  <si>
    <t>4. TRAVAUX DIVERS CRAN</t>
  </si>
  <si>
    <t>5. TRAVAUX DIVERS SAINT SIMON</t>
  </si>
  <si>
    <t>dépose bordures existantes et évacuation</t>
  </si>
  <si>
    <t>dépose main courante existante et évacuation</t>
  </si>
  <si>
    <t>2.6</t>
  </si>
  <si>
    <t>2.7</t>
  </si>
  <si>
    <t>dépose mâts d'éclairage existants, évacuation</t>
  </si>
  <si>
    <t>dépose abris de touche, évacuation</t>
  </si>
  <si>
    <t>TERRAINS EN GAZON SYNTHETIQUE</t>
  </si>
  <si>
    <t>. 0/60 - 0/31,5</t>
  </si>
  <si>
    <t>60 mm d'épaisseur</t>
  </si>
  <si>
    <t>Fourniture et mise en œuvre du remplissage SBR</t>
  </si>
  <si>
    <t>pour gazon 60 mm d'épaisseur</t>
  </si>
  <si>
    <t>Banc de touche avec abris - assises coques</t>
  </si>
  <si>
    <t>Fourniture et pose d’un panneau de marque manuel</t>
  </si>
  <si>
    <t>LOT 1</t>
  </si>
  <si>
    <t>OPERATION</t>
  </si>
  <si>
    <t>Variantes imposées</t>
  </si>
  <si>
    <t>TOTAL TERRAIN SYNTHETIQUE (CS+45mm)</t>
  </si>
  <si>
    <t>TOTAL TERRAIN SYNTHETIQUE (60mm)</t>
  </si>
  <si>
    <t>Total HT Base +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</si>
</sst>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"/>
    <numFmt numFmtId="166" formatCode="#,##0.00\ _€"/>
    <numFmt numFmtId="167" formatCode="_-* #,##0.00\ _F_-;\-* #,##0.00\ _F_-;_-* &quot;-&quot;??\ _F_-;_-@_-"/>
    <numFmt numFmtId="168" formatCode="_-* #,##0.00\ [$€]_-;\-* #,##0.00\ [$€]_-;_-* &quot;-&quot;??\ [$€]_-;_-@_-"/>
    <numFmt numFmtId="169" formatCode="_-* #,##0.00\ [$€-40C]_-;\-* #,##0.00\ [$€-40C]_-;_-* &quot;-&quot;??\ [$€-40C]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theme="1"/>
      <name val="Times New Roman"/>
      <family val="1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3" xfId="0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2" fillId="0" borderId="9" xfId="2" applyFont="1" applyBorder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2" fontId="0" fillId="0" borderId="3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0" borderId="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10" fillId="0" borderId="1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2" fontId="4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ill="1" applyBorder="1" applyAlignment="1">
      <alignment horizontal="right" vertical="center"/>
    </xf>
    <xf numFmtId="2" fontId="7" fillId="0" borderId="3" xfId="0" applyNumberFormat="1" applyFont="1" applyFill="1" applyBorder="1" applyAlignment="1">
      <alignment horizontal="right" vertical="center"/>
    </xf>
    <xf numFmtId="2" fontId="4" fillId="0" borderId="3" xfId="0" applyNumberFormat="1" applyFont="1" applyFill="1" applyBorder="1" applyAlignment="1">
      <alignment horizontal="right"/>
    </xf>
    <xf numFmtId="2" fontId="9" fillId="0" borderId="17" xfId="0" applyNumberFormat="1" applyFont="1" applyFill="1" applyBorder="1" applyAlignment="1">
      <alignment horizontal="right"/>
    </xf>
    <xf numFmtId="2" fontId="7" fillId="0" borderId="3" xfId="0" applyNumberFormat="1" applyFont="1" applyFill="1" applyBorder="1" applyAlignment="1">
      <alignment horizontal="right"/>
    </xf>
    <xf numFmtId="2" fontId="4" fillId="0" borderId="17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2" fontId="0" fillId="0" borderId="3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2" fontId="4" fillId="0" borderId="22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2" fontId="4" fillId="0" borderId="15" xfId="0" applyNumberFormat="1" applyFont="1" applyFill="1" applyBorder="1" applyAlignment="1">
      <alignment horizontal="right"/>
    </xf>
    <xf numFmtId="164" fontId="0" fillId="0" borderId="3" xfId="0" applyNumberForma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6" fillId="0" borderId="2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9" xfId="0" applyBorder="1" applyAlignment="1">
      <alignment wrapText="1"/>
    </xf>
    <xf numFmtId="2" fontId="0" fillId="0" borderId="0" xfId="0" applyNumberFormat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2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/>
    </xf>
    <xf numFmtId="164" fontId="1" fillId="0" borderId="17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2" fontId="0" fillId="0" borderId="0" xfId="0" applyNumberFormat="1"/>
    <xf numFmtId="166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2" fontId="4" fillId="0" borderId="22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right"/>
    </xf>
    <xf numFmtId="0" fontId="0" fillId="0" borderId="23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vertical="center" wrapText="1"/>
    </xf>
    <xf numFmtId="0" fontId="0" fillId="0" borderId="0" xfId="0" applyFill="1"/>
    <xf numFmtId="166" fontId="0" fillId="0" borderId="8" xfId="0" applyNumberFormat="1" applyFill="1" applyBorder="1" applyAlignment="1">
      <alignment horizontal="right"/>
    </xf>
    <xf numFmtId="0" fontId="0" fillId="0" borderId="24" xfId="0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right"/>
    </xf>
    <xf numFmtId="164" fontId="1" fillId="0" borderId="27" xfId="0" applyNumberFormat="1" applyFont="1" applyFill="1" applyBorder="1" applyAlignment="1">
      <alignment horizontal="right"/>
    </xf>
    <xf numFmtId="0" fontId="0" fillId="0" borderId="22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Fill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0" fillId="0" borderId="1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right"/>
    </xf>
    <xf numFmtId="0" fontId="6" fillId="0" borderId="21" xfId="0" applyFont="1" applyFill="1" applyBorder="1" applyAlignment="1">
      <alignment wrapText="1"/>
    </xf>
    <xf numFmtId="164" fontId="0" fillId="0" borderId="11" xfId="0" applyNumberFormat="1" applyFill="1" applyBorder="1" applyAlignment="1">
      <alignment horizontal="right"/>
    </xf>
    <xf numFmtId="0" fontId="0" fillId="0" borderId="9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vertical="center" wrapText="1"/>
    </xf>
    <xf numFmtId="164" fontId="1" fillId="3" borderId="16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quotePrefix="1"/>
    <xf numFmtId="0" fontId="7" fillId="0" borderId="9" xfId="0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164" fontId="7" fillId="0" borderId="10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center" wrapText="1"/>
    </xf>
    <xf numFmtId="164" fontId="7" fillId="0" borderId="10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0" fontId="7" fillId="0" borderId="0" xfId="2" applyFont="1" applyFill="1" applyBorder="1" applyAlignment="1">
      <alignment wrapText="1"/>
    </xf>
    <xf numFmtId="1" fontId="7" fillId="0" borderId="9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1" fontId="6" fillId="0" borderId="0" xfId="0" applyNumberFormat="1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1" fontId="4" fillId="0" borderId="0" xfId="0" applyNumberFormat="1" applyFont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169" fontId="20" fillId="0" borderId="1" xfId="0" applyNumberFormat="1" applyFont="1" applyBorder="1" applyAlignment="1">
      <alignment horizontal="right" vertical="center"/>
    </xf>
    <xf numFmtId="169" fontId="18" fillId="0" borderId="1" xfId="0" applyNumberFormat="1" applyFont="1" applyBorder="1" applyAlignment="1">
      <alignment horizontal="center" vertical="center"/>
    </xf>
    <xf numFmtId="169" fontId="21" fillId="0" borderId="1" xfId="0" applyNumberFormat="1" applyFont="1" applyBorder="1" applyAlignment="1">
      <alignment horizontal="right" vertical="center"/>
    </xf>
    <xf numFmtId="169" fontId="20" fillId="0" borderId="1" xfId="0" applyNumberFormat="1" applyFont="1" applyBorder="1" applyAlignment="1">
      <alignment vertical="center"/>
    </xf>
    <xf numFmtId="16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169" fontId="19" fillId="0" borderId="0" xfId="0" applyNumberFormat="1" applyFont="1"/>
    <xf numFmtId="0" fontId="20" fillId="0" borderId="1" xfId="0" applyFont="1" applyBorder="1" applyAlignment="1">
      <alignment horizontal="right" vertical="center"/>
    </xf>
    <xf numFmtId="169" fontId="22" fillId="0" borderId="1" xfId="0" applyNumberFormat="1" applyFont="1" applyBorder="1" applyAlignment="1">
      <alignment horizontal="right" vertical="center"/>
    </xf>
    <xf numFmtId="8" fontId="23" fillId="0" borderId="1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wrapText="1"/>
    </xf>
    <xf numFmtId="44" fontId="7" fillId="0" borderId="0" xfId="6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9" fontId="23" fillId="0" borderId="1" xfId="0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right" wrapText="1"/>
    </xf>
    <xf numFmtId="0" fontId="18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5" fillId="2" borderId="0" xfId="0" applyFont="1" applyFill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</cellXfs>
  <cellStyles count="7">
    <cellStyle name="Euro" xfId="1"/>
    <cellStyle name="Euro 2" xfId="4"/>
    <cellStyle name="Euro 3" xfId="3"/>
    <cellStyle name="Milliers 2" xfId="5"/>
    <cellStyle name="Monétaire" xfId="6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Zeros="0" tabSelected="1" zoomScale="85" zoomScaleNormal="85" zoomScaleSheetLayoutView="85" workbookViewId="0">
      <selection activeCell="D39" sqref="D39"/>
    </sheetView>
  </sheetViews>
  <sheetFormatPr baseColWidth="10" defaultRowHeight="15" x14ac:dyDescent="0.25"/>
  <cols>
    <col min="1" max="1" width="11.42578125" style="2"/>
    <col min="2" max="2" width="78.5703125" style="1" customWidth="1"/>
    <col min="3" max="3" width="11.42578125" style="8"/>
    <col min="4" max="4" width="11.42578125" style="13"/>
    <col min="5" max="5" width="14.7109375" style="87" customWidth="1"/>
    <col min="6" max="6" width="13.42578125" style="115" bestFit="1" customWidth="1"/>
  </cols>
  <sheetData>
    <row r="1" spans="1:13" s="11" customFormat="1" ht="18.75" x14ac:dyDescent="0.3">
      <c r="A1" s="280" t="s">
        <v>142</v>
      </c>
      <c r="B1" s="280"/>
      <c r="C1" s="280"/>
      <c r="D1" s="280"/>
      <c r="E1" s="280"/>
      <c r="F1" s="280"/>
    </row>
    <row r="2" spans="1:13" ht="18.75" x14ac:dyDescent="0.3">
      <c r="A2" s="280" t="s">
        <v>141</v>
      </c>
      <c r="B2" s="280"/>
      <c r="C2" s="280"/>
      <c r="D2" s="280"/>
      <c r="E2" s="280"/>
      <c r="F2" s="280"/>
    </row>
    <row r="4" spans="1:13" ht="21" x14ac:dyDescent="0.35">
      <c r="A4" s="281" t="s">
        <v>326</v>
      </c>
      <c r="B4" s="281"/>
      <c r="C4" s="281"/>
      <c r="D4" s="281"/>
      <c r="E4" s="281"/>
      <c r="F4" s="281"/>
    </row>
    <row r="5" spans="1:13" s="11" customFormat="1" x14ac:dyDescent="0.25">
      <c r="A5" s="20"/>
      <c r="B5" s="20"/>
      <c r="C5" s="20"/>
      <c r="D5" s="20"/>
      <c r="E5" s="86"/>
      <c r="F5" s="115"/>
    </row>
    <row r="6" spans="1:13" s="11" customFormat="1" ht="21" x14ac:dyDescent="0.35">
      <c r="A6" s="281" t="s">
        <v>228</v>
      </c>
      <c r="B6" s="281"/>
      <c r="C6" s="281"/>
      <c r="D6" s="281"/>
      <c r="E6" s="281"/>
      <c r="F6" s="281"/>
    </row>
    <row r="7" spans="1:13" s="11" customFormat="1" x14ac:dyDescent="0.25">
      <c r="A7" s="169"/>
      <c r="B7" s="1"/>
      <c r="C7" s="169"/>
      <c r="D7" s="13"/>
      <c r="E7" s="87"/>
      <c r="F7" s="115"/>
    </row>
    <row r="8" spans="1:13" s="11" customFormat="1" x14ac:dyDescent="0.25">
      <c r="A8" s="3" t="s">
        <v>0</v>
      </c>
      <c r="B8" s="7" t="s">
        <v>1</v>
      </c>
      <c r="C8" s="3" t="s">
        <v>2</v>
      </c>
      <c r="D8" s="14" t="s">
        <v>3</v>
      </c>
      <c r="E8" s="88" t="s">
        <v>4</v>
      </c>
      <c r="F8" s="116" t="s">
        <v>5</v>
      </c>
    </row>
    <row r="9" spans="1:13" s="11" customFormat="1" x14ac:dyDescent="0.25">
      <c r="A9" s="44"/>
      <c r="B9" s="45"/>
      <c r="C9" s="44"/>
      <c r="D9" s="46"/>
      <c r="E9" s="89"/>
      <c r="F9" s="117"/>
    </row>
    <row r="10" spans="1:13" s="22" customFormat="1" x14ac:dyDescent="0.25">
      <c r="A10" s="58">
        <v>1</v>
      </c>
      <c r="B10" s="48" t="s">
        <v>128</v>
      </c>
      <c r="C10" s="23"/>
      <c r="D10" s="25"/>
      <c r="E10" s="90"/>
      <c r="F10" s="105"/>
      <c r="H10" s="11"/>
      <c r="I10" s="11"/>
      <c r="J10" s="11"/>
      <c r="K10" s="11"/>
      <c r="L10" s="11"/>
      <c r="M10" s="11"/>
    </row>
    <row r="11" spans="1:13" s="22" customFormat="1" ht="19.5" customHeight="1" x14ac:dyDescent="0.25">
      <c r="A11" s="23" t="s">
        <v>101</v>
      </c>
      <c r="B11" s="10" t="s">
        <v>67</v>
      </c>
      <c r="C11" s="23" t="s">
        <v>7</v>
      </c>
      <c r="D11" s="31">
        <v>1</v>
      </c>
      <c r="E11" s="90"/>
      <c r="F11" s="105">
        <f>E11*D11</f>
        <v>0</v>
      </c>
      <c r="H11" s="11"/>
      <c r="I11" s="11"/>
      <c r="J11" s="11"/>
      <c r="K11" s="11"/>
      <c r="L11" s="11"/>
      <c r="M11" s="11"/>
    </row>
    <row r="12" spans="1:13" s="22" customFormat="1" ht="19.5" customHeight="1" x14ac:dyDescent="0.25">
      <c r="A12" s="23" t="s">
        <v>102</v>
      </c>
      <c r="B12" s="10" t="s">
        <v>71</v>
      </c>
      <c r="C12" s="23" t="s">
        <v>7</v>
      </c>
      <c r="D12" s="31">
        <v>1</v>
      </c>
      <c r="E12" s="90"/>
      <c r="F12" s="105">
        <f t="shared" ref="F12:F20" si="0">E12*D12</f>
        <v>0</v>
      </c>
      <c r="H12" s="11"/>
      <c r="I12" s="11"/>
      <c r="J12" s="11"/>
      <c r="K12" s="11"/>
      <c r="L12" s="11"/>
      <c r="M12" s="11"/>
    </row>
    <row r="13" spans="1:13" s="22" customFormat="1" ht="19.5" customHeight="1" x14ac:dyDescent="0.25">
      <c r="A13" s="23" t="s">
        <v>103</v>
      </c>
      <c r="B13" s="10" t="s">
        <v>63</v>
      </c>
      <c r="C13" s="23" t="s">
        <v>7</v>
      </c>
      <c r="D13" s="31">
        <v>1</v>
      </c>
      <c r="E13" s="90"/>
      <c r="F13" s="105">
        <f t="shared" si="0"/>
        <v>0</v>
      </c>
      <c r="H13" s="11"/>
      <c r="I13" s="11"/>
      <c r="J13" s="11"/>
      <c r="K13" s="11"/>
      <c r="L13" s="11"/>
      <c r="M13" s="11"/>
    </row>
    <row r="14" spans="1:13" s="22" customFormat="1" ht="19.5" customHeight="1" x14ac:dyDescent="0.25">
      <c r="A14" s="23" t="s">
        <v>104</v>
      </c>
      <c r="B14" s="10" t="s">
        <v>64</v>
      </c>
      <c r="C14" s="23" t="s">
        <v>7</v>
      </c>
      <c r="D14" s="31">
        <v>1</v>
      </c>
      <c r="E14" s="90"/>
      <c r="F14" s="105">
        <f t="shared" si="0"/>
        <v>0</v>
      </c>
      <c r="H14" s="11"/>
      <c r="I14" s="11"/>
      <c r="J14" s="11"/>
      <c r="K14" s="11"/>
      <c r="L14" s="11"/>
      <c r="M14" s="11"/>
    </row>
    <row r="15" spans="1:13" s="22" customFormat="1" ht="19.5" customHeight="1" x14ac:dyDescent="0.25">
      <c r="A15" s="23" t="s">
        <v>105</v>
      </c>
      <c r="B15" s="10" t="s">
        <v>129</v>
      </c>
      <c r="C15" s="23" t="s">
        <v>7</v>
      </c>
      <c r="D15" s="31">
        <v>1</v>
      </c>
      <c r="E15" s="90"/>
      <c r="F15" s="105">
        <f t="shared" si="0"/>
        <v>0</v>
      </c>
      <c r="H15" s="11"/>
      <c r="I15" s="11"/>
      <c r="J15" s="11"/>
      <c r="K15" s="11"/>
      <c r="L15" s="11"/>
      <c r="M15" s="11"/>
    </row>
    <row r="16" spans="1:13" s="22" customFormat="1" ht="19.5" customHeight="1" x14ac:dyDescent="0.25">
      <c r="A16" s="23" t="s">
        <v>106</v>
      </c>
      <c r="B16" s="10" t="s">
        <v>65</v>
      </c>
      <c r="C16" s="23" t="s">
        <v>7</v>
      </c>
      <c r="D16" s="31">
        <v>1</v>
      </c>
      <c r="E16" s="90"/>
      <c r="F16" s="105">
        <f t="shared" si="0"/>
        <v>0</v>
      </c>
      <c r="H16" s="11"/>
      <c r="I16" s="11"/>
      <c r="J16" s="11"/>
      <c r="K16" s="11"/>
      <c r="L16" s="11"/>
      <c r="M16" s="11"/>
    </row>
    <row r="17" spans="1:13" s="22" customFormat="1" ht="19.5" customHeight="1" x14ac:dyDescent="0.25">
      <c r="A17" s="23" t="s">
        <v>107</v>
      </c>
      <c r="B17" s="10" t="s">
        <v>66</v>
      </c>
      <c r="C17" s="23" t="s">
        <v>7</v>
      </c>
      <c r="D17" s="31">
        <v>1</v>
      </c>
      <c r="E17" s="90"/>
      <c r="F17" s="105">
        <f t="shared" si="0"/>
        <v>0</v>
      </c>
      <c r="H17" s="11"/>
      <c r="I17" s="11"/>
      <c r="J17" s="11"/>
      <c r="K17" s="11"/>
      <c r="L17" s="11"/>
      <c r="M17" s="11"/>
    </row>
    <row r="18" spans="1:13" s="22" customFormat="1" ht="19.5" customHeight="1" x14ac:dyDescent="0.25">
      <c r="A18" s="23" t="s">
        <v>108</v>
      </c>
      <c r="B18" s="10" t="s">
        <v>162</v>
      </c>
      <c r="C18" s="23" t="s">
        <v>7</v>
      </c>
      <c r="D18" s="31">
        <v>1</v>
      </c>
      <c r="E18" s="90"/>
      <c r="F18" s="105">
        <f t="shared" si="0"/>
        <v>0</v>
      </c>
      <c r="H18" s="11"/>
      <c r="I18" s="11"/>
      <c r="J18" s="11"/>
      <c r="K18" s="11"/>
      <c r="L18" s="11"/>
      <c r="M18" s="11"/>
    </row>
    <row r="19" spans="1:13" s="22" customFormat="1" ht="19.5" customHeight="1" x14ac:dyDescent="0.25">
      <c r="A19" s="23" t="s">
        <v>109</v>
      </c>
      <c r="B19" s="10" t="s">
        <v>45</v>
      </c>
      <c r="C19" s="23" t="s">
        <v>7</v>
      </c>
      <c r="D19" s="31">
        <v>1</v>
      </c>
      <c r="E19" s="90"/>
      <c r="F19" s="105">
        <f t="shared" si="0"/>
        <v>0</v>
      </c>
      <c r="H19" s="11"/>
      <c r="I19" s="11"/>
      <c r="J19" s="11"/>
      <c r="K19" s="11"/>
      <c r="L19" s="11"/>
      <c r="M19" s="11"/>
    </row>
    <row r="20" spans="1:13" s="22" customFormat="1" ht="19.5" customHeight="1" x14ac:dyDescent="0.25">
      <c r="A20" s="23" t="s">
        <v>168</v>
      </c>
      <c r="B20" s="10" t="s">
        <v>6</v>
      </c>
      <c r="C20" s="23" t="s">
        <v>7</v>
      </c>
      <c r="D20" s="31">
        <v>1</v>
      </c>
      <c r="E20" s="90"/>
      <c r="F20" s="105">
        <f t="shared" si="0"/>
        <v>0</v>
      </c>
      <c r="H20" s="11"/>
      <c r="I20" s="11"/>
      <c r="J20" s="11"/>
      <c r="K20" s="11"/>
      <c r="L20" s="11"/>
      <c r="M20" s="11"/>
    </row>
    <row r="21" spans="1:13" s="11" customFormat="1" ht="15.75" thickBot="1" x14ac:dyDescent="0.3">
      <c r="A21" s="17"/>
      <c r="B21" s="32"/>
      <c r="C21" s="17"/>
      <c r="D21" s="15"/>
      <c r="E21" s="93"/>
      <c r="F21" s="118"/>
    </row>
    <row r="22" spans="1:13" s="11" customFormat="1" ht="15.75" thickBot="1" x14ac:dyDescent="0.3">
      <c r="A22" s="49"/>
      <c r="B22" s="50" t="s">
        <v>51</v>
      </c>
      <c r="C22" s="51"/>
      <c r="D22" s="35"/>
      <c r="E22" s="94"/>
      <c r="F22" s="119">
        <f>SUM(F11:F21)</f>
        <v>0</v>
      </c>
    </row>
    <row r="23" spans="1:13" s="11" customFormat="1" x14ac:dyDescent="0.25">
      <c r="A23" s="17"/>
      <c r="B23" s="10"/>
      <c r="C23" s="17"/>
      <c r="D23" s="34"/>
      <c r="E23" s="93"/>
      <c r="F23" s="118"/>
    </row>
    <row r="24" spans="1:13" s="22" customFormat="1" x14ac:dyDescent="0.25">
      <c r="A24" s="58">
        <v>2</v>
      </c>
      <c r="B24" s="48" t="s">
        <v>8</v>
      </c>
      <c r="C24" s="23"/>
      <c r="D24" s="25"/>
      <c r="E24" s="90"/>
      <c r="F24" s="105"/>
      <c r="H24" s="11"/>
      <c r="I24" s="11"/>
      <c r="J24" s="11"/>
      <c r="K24" s="11"/>
      <c r="L24" s="11"/>
      <c r="M24" s="11"/>
    </row>
    <row r="25" spans="1:13" s="22" customFormat="1" x14ac:dyDescent="0.25">
      <c r="A25" s="23"/>
      <c r="B25" s="10"/>
      <c r="C25" s="23"/>
      <c r="D25" s="25"/>
      <c r="E25" s="90"/>
      <c r="F25" s="105"/>
      <c r="H25" s="11"/>
      <c r="I25" s="11"/>
      <c r="J25" s="11"/>
      <c r="K25" s="11"/>
      <c r="L25" s="11"/>
      <c r="M25" s="11"/>
    </row>
    <row r="26" spans="1:13" s="22" customFormat="1" x14ac:dyDescent="0.25">
      <c r="A26" s="23" t="s">
        <v>307</v>
      </c>
      <c r="B26" s="32" t="s">
        <v>308</v>
      </c>
      <c r="C26" s="23" t="s">
        <v>73</v>
      </c>
      <c r="D26" s="31">
        <v>1</v>
      </c>
      <c r="E26" s="90"/>
      <c r="F26" s="105">
        <f>E26*D26</f>
        <v>0</v>
      </c>
      <c r="I26" s="11"/>
      <c r="J26" s="11"/>
      <c r="K26" s="11"/>
      <c r="L26" s="11"/>
      <c r="M26" s="11"/>
    </row>
    <row r="27" spans="1:13" s="22" customFormat="1" x14ac:dyDescent="0.25">
      <c r="A27" s="23" t="s">
        <v>169</v>
      </c>
      <c r="B27" s="32" t="s">
        <v>277</v>
      </c>
      <c r="C27" s="23" t="s">
        <v>21</v>
      </c>
      <c r="D27" s="31">
        <v>2860</v>
      </c>
      <c r="E27" s="90"/>
      <c r="F27" s="105">
        <f>E27*D27</f>
        <v>0</v>
      </c>
      <c r="I27" s="11"/>
      <c r="J27" s="11"/>
      <c r="K27" s="11"/>
      <c r="L27" s="11"/>
      <c r="M27" s="11"/>
    </row>
    <row r="28" spans="1:13" s="22" customFormat="1" x14ac:dyDescent="0.25">
      <c r="A28" s="23" t="s">
        <v>170</v>
      </c>
      <c r="B28" s="59" t="s">
        <v>49</v>
      </c>
      <c r="C28" s="23"/>
      <c r="D28" s="31"/>
      <c r="E28" s="90"/>
      <c r="F28" s="105">
        <f t="shared" ref="F28:F32" si="1">E28*D28</f>
        <v>0</v>
      </c>
    </row>
    <row r="29" spans="1:13" s="22" customFormat="1" ht="17.25" x14ac:dyDescent="0.25">
      <c r="A29" s="23" t="s">
        <v>171</v>
      </c>
      <c r="B29" s="59" t="s">
        <v>265</v>
      </c>
      <c r="C29" s="23" t="s">
        <v>127</v>
      </c>
      <c r="D29" s="31">
        <v>3620</v>
      </c>
      <c r="E29" s="90"/>
      <c r="F29" s="105">
        <f t="shared" ref="F29" si="2">E29*D29</f>
        <v>0</v>
      </c>
    </row>
    <row r="30" spans="1:13" s="22" customFormat="1" ht="17.25" x14ac:dyDescent="0.25">
      <c r="A30" s="23" t="s">
        <v>172</v>
      </c>
      <c r="B30" s="59" t="s">
        <v>138</v>
      </c>
      <c r="C30" s="23" t="s">
        <v>127</v>
      </c>
      <c r="D30" s="31">
        <v>2860</v>
      </c>
      <c r="E30" s="90"/>
      <c r="F30" s="105">
        <f t="shared" si="1"/>
        <v>0</v>
      </c>
    </row>
    <row r="31" spans="1:13" s="22" customFormat="1" hidden="1" x14ac:dyDescent="0.25">
      <c r="A31" s="23" t="s">
        <v>111</v>
      </c>
      <c r="B31" s="59" t="s">
        <v>131</v>
      </c>
      <c r="C31" s="23" t="s">
        <v>18</v>
      </c>
      <c r="D31" s="31"/>
      <c r="E31" s="90"/>
      <c r="F31" s="105">
        <f t="shared" si="1"/>
        <v>0</v>
      </c>
    </row>
    <row r="32" spans="1:13" s="22" customFormat="1" x14ac:dyDescent="0.25">
      <c r="A32" s="23" t="s">
        <v>112</v>
      </c>
      <c r="B32" s="59" t="s">
        <v>56</v>
      </c>
      <c r="C32" s="23" t="s">
        <v>7</v>
      </c>
      <c r="D32" s="31">
        <v>1</v>
      </c>
      <c r="E32" s="90"/>
      <c r="F32" s="105">
        <f t="shared" si="1"/>
        <v>0</v>
      </c>
    </row>
    <row r="33" spans="1:7" s="22" customFormat="1" ht="15.75" thickBot="1" x14ac:dyDescent="0.3">
      <c r="A33" s="23"/>
      <c r="B33" s="32"/>
      <c r="C33" s="23"/>
      <c r="D33" s="25"/>
      <c r="E33" s="90"/>
      <c r="F33" s="105"/>
    </row>
    <row r="34" spans="1:7" s="11" customFormat="1" ht="15.75" thickBot="1" x14ac:dyDescent="0.3">
      <c r="A34" s="62"/>
      <c r="B34" s="50" t="s">
        <v>50</v>
      </c>
      <c r="C34" s="51"/>
      <c r="D34" s="63"/>
      <c r="E34" s="94"/>
      <c r="F34" s="119">
        <f>SUM(F27:F32)</f>
        <v>0</v>
      </c>
    </row>
    <row r="35" spans="1:7" s="11" customFormat="1" x14ac:dyDescent="0.25">
      <c r="A35" s="49"/>
      <c r="B35" s="64"/>
      <c r="C35" s="17"/>
      <c r="D35" s="40"/>
      <c r="E35" s="93"/>
      <c r="F35" s="118"/>
      <c r="G35" s="6"/>
    </row>
    <row r="36" spans="1:7" s="11" customFormat="1" x14ac:dyDescent="0.25">
      <c r="A36" s="47">
        <v>3</v>
      </c>
      <c r="B36" s="174" t="s">
        <v>17</v>
      </c>
      <c r="C36" s="17"/>
      <c r="D36" s="40"/>
      <c r="E36" s="93"/>
      <c r="F36" s="118"/>
    </row>
    <row r="37" spans="1:7" s="11" customFormat="1" x14ac:dyDescent="0.25">
      <c r="A37" s="17"/>
      <c r="B37" s="59"/>
      <c r="C37" s="17"/>
      <c r="D37" s="40"/>
      <c r="E37" s="93"/>
      <c r="F37" s="118"/>
    </row>
    <row r="38" spans="1:7" s="11" customFormat="1" x14ac:dyDescent="0.25">
      <c r="A38" s="17" t="s">
        <v>113</v>
      </c>
      <c r="B38" s="59" t="s">
        <v>40</v>
      </c>
      <c r="C38" s="17"/>
      <c r="D38" s="34"/>
      <c r="E38" s="93"/>
      <c r="F38" s="118"/>
    </row>
    <row r="39" spans="1:7" s="11" customFormat="1" x14ac:dyDescent="0.25">
      <c r="A39" s="17" t="s">
        <v>41</v>
      </c>
      <c r="B39" s="59" t="s">
        <v>46</v>
      </c>
      <c r="C39" s="17" t="s">
        <v>11</v>
      </c>
      <c r="D39" s="18">
        <v>755</v>
      </c>
      <c r="E39" s="93"/>
      <c r="F39" s="118">
        <f>E39*D39</f>
        <v>0</v>
      </c>
    </row>
    <row r="40" spans="1:7" s="11" customFormat="1" ht="15.75" thickBot="1" x14ac:dyDescent="0.3">
      <c r="A40" s="17"/>
      <c r="B40" s="59"/>
      <c r="C40" s="17"/>
      <c r="D40" s="40"/>
      <c r="E40" s="93"/>
      <c r="F40" s="118"/>
    </row>
    <row r="41" spans="1:7" s="11" customFormat="1" ht="15.75" thickBot="1" x14ac:dyDescent="0.3">
      <c r="A41" s="139"/>
      <c r="B41" s="175" t="s">
        <v>52</v>
      </c>
      <c r="C41" s="54"/>
      <c r="D41" s="55"/>
      <c r="E41" s="96"/>
      <c r="F41" s="119">
        <f>SUM(F39:F40)</f>
        <v>0</v>
      </c>
    </row>
    <row r="42" spans="1:7" s="11" customFormat="1" x14ac:dyDescent="0.25">
      <c r="A42" s="140">
        <v>4</v>
      </c>
      <c r="B42" s="141" t="s">
        <v>38</v>
      </c>
      <c r="C42" s="33"/>
      <c r="D42" s="137"/>
      <c r="E42" s="98"/>
      <c r="F42" s="121"/>
    </row>
    <row r="43" spans="1:7" s="11" customFormat="1" x14ac:dyDescent="0.25">
      <c r="A43" s="17"/>
      <c r="B43" s="66"/>
      <c r="C43" s="17"/>
      <c r="D43" s="34"/>
      <c r="E43" s="93"/>
      <c r="F43" s="118"/>
    </row>
    <row r="44" spans="1:7" s="11" customFormat="1" x14ac:dyDescent="0.25">
      <c r="A44" s="47" t="s">
        <v>174</v>
      </c>
      <c r="B44" s="67" t="s">
        <v>9</v>
      </c>
      <c r="C44" s="17"/>
      <c r="D44" s="34"/>
      <c r="E44" s="93"/>
      <c r="F44" s="118"/>
    </row>
    <row r="45" spans="1:7" s="11" customFormat="1" x14ac:dyDescent="0.25">
      <c r="A45" s="47"/>
      <c r="B45" s="67"/>
      <c r="C45" s="17"/>
      <c r="D45" s="34"/>
      <c r="E45" s="93"/>
      <c r="F45" s="118"/>
    </row>
    <row r="46" spans="1:7" s="11" customFormat="1" ht="18.75" customHeight="1" x14ac:dyDescent="0.25">
      <c r="A46" s="17" t="s">
        <v>309</v>
      </c>
      <c r="B46" s="10" t="s">
        <v>75</v>
      </c>
      <c r="C46" s="17"/>
      <c r="D46" s="42"/>
      <c r="E46" s="99"/>
      <c r="F46" s="118">
        <f t="shared" ref="F46:F51" si="3">E46*D46</f>
        <v>0</v>
      </c>
    </row>
    <row r="47" spans="1:7" s="11" customFormat="1" x14ac:dyDescent="0.25">
      <c r="A47" s="17" t="s">
        <v>310</v>
      </c>
      <c r="B47" s="32" t="s">
        <v>247</v>
      </c>
      <c r="C47" s="17" t="s">
        <v>11</v>
      </c>
      <c r="D47" s="68">
        <v>20</v>
      </c>
      <c r="E47" s="99"/>
      <c r="F47" s="118">
        <f t="shared" si="3"/>
        <v>0</v>
      </c>
    </row>
    <row r="48" spans="1:7" s="11" customFormat="1" x14ac:dyDescent="0.25">
      <c r="A48" s="17" t="s">
        <v>175</v>
      </c>
      <c r="B48" s="69" t="s">
        <v>122</v>
      </c>
      <c r="C48" s="43"/>
      <c r="D48" s="56"/>
      <c r="E48" s="99"/>
      <c r="F48" s="118">
        <f t="shared" si="3"/>
        <v>0</v>
      </c>
    </row>
    <row r="49" spans="1:6" s="11" customFormat="1" x14ac:dyDescent="0.25">
      <c r="A49" s="17" t="s">
        <v>311</v>
      </c>
      <c r="B49" s="32" t="s">
        <v>247</v>
      </c>
      <c r="C49" s="17" t="s">
        <v>11</v>
      </c>
      <c r="D49" s="68">
        <v>20</v>
      </c>
      <c r="E49" s="99"/>
      <c r="F49" s="118">
        <f t="shared" si="3"/>
        <v>0</v>
      </c>
    </row>
    <row r="50" spans="1:6" s="11" customFormat="1" x14ac:dyDescent="0.25">
      <c r="A50" s="17" t="s">
        <v>177</v>
      </c>
      <c r="B50" s="32" t="s">
        <v>214</v>
      </c>
      <c r="C50" s="17" t="s">
        <v>12</v>
      </c>
      <c r="D50" s="15">
        <v>1</v>
      </c>
      <c r="E50" s="99"/>
      <c r="F50" s="118">
        <f t="shared" si="3"/>
        <v>0</v>
      </c>
    </row>
    <row r="51" spans="1:6" s="11" customFormat="1" ht="18.75" customHeight="1" x14ac:dyDescent="0.25">
      <c r="A51" s="17" t="s">
        <v>232</v>
      </c>
      <c r="B51" s="32" t="s">
        <v>226</v>
      </c>
      <c r="C51" s="17" t="s">
        <v>73</v>
      </c>
      <c r="D51" s="15">
        <v>1</v>
      </c>
      <c r="E51" s="99"/>
      <c r="F51" s="118">
        <f t="shared" si="3"/>
        <v>0</v>
      </c>
    </row>
    <row r="52" spans="1:6" s="11" customFormat="1" x14ac:dyDescent="0.25">
      <c r="A52" s="17" t="s">
        <v>213</v>
      </c>
      <c r="B52" s="32" t="s">
        <v>312</v>
      </c>
      <c r="C52" s="17" t="s">
        <v>11</v>
      </c>
      <c r="D52" s="15">
        <v>20</v>
      </c>
      <c r="E52" s="99"/>
      <c r="F52" s="118">
        <f t="shared" ref="F52" si="4">E52*D52</f>
        <v>0</v>
      </c>
    </row>
    <row r="53" spans="1:6" s="11" customFormat="1" x14ac:dyDescent="0.25">
      <c r="A53" s="17"/>
      <c r="B53" s="32"/>
      <c r="C53" s="17"/>
      <c r="D53" s="34"/>
      <c r="E53" s="93"/>
      <c r="F53" s="118"/>
    </row>
    <row r="54" spans="1:6" s="16" customFormat="1" x14ac:dyDescent="0.25">
      <c r="A54" s="52"/>
      <c r="B54" s="65" t="s">
        <v>53</v>
      </c>
      <c r="C54" s="70"/>
      <c r="D54" s="37"/>
      <c r="E54" s="97"/>
      <c r="F54" s="120">
        <f>SUM(F47:F51)</f>
        <v>0</v>
      </c>
    </row>
    <row r="55" spans="1:6" s="11" customFormat="1" x14ac:dyDescent="0.25">
      <c r="A55" s="23"/>
      <c r="B55" s="179"/>
      <c r="C55" s="17"/>
      <c r="D55" s="53"/>
      <c r="E55" s="95"/>
      <c r="F55" s="123"/>
    </row>
    <row r="56" spans="1:6" s="11" customFormat="1" x14ac:dyDescent="0.25">
      <c r="A56" s="72" t="s">
        <v>115</v>
      </c>
      <c r="B56" s="180" t="s">
        <v>14</v>
      </c>
      <c r="C56" s="17"/>
      <c r="D56" s="71"/>
      <c r="E56" s="93"/>
      <c r="F56" s="122"/>
    </row>
    <row r="57" spans="1:6" s="11" customFormat="1" x14ac:dyDescent="0.25">
      <c r="A57" s="17"/>
      <c r="B57" s="181"/>
      <c r="C57" s="17"/>
      <c r="D57" s="71"/>
      <c r="E57" s="93"/>
      <c r="F57" s="122"/>
    </row>
    <row r="58" spans="1:6" s="11" customFormat="1" x14ac:dyDescent="0.25">
      <c r="A58" s="17" t="s">
        <v>309</v>
      </c>
      <c r="B58" s="59" t="s">
        <v>77</v>
      </c>
      <c r="C58" s="17" t="s">
        <v>11</v>
      </c>
      <c r="D58" s="160">
        <v>1075</v>
      </c>
      <c r="E58" s="93"/>
      <c r="F58" s="122">
        <f>E58*D58</f>
        <v>0</v>
      </c>
    </row>
    <row r="59" spans="1:6" s="11" customFormat="1" x14ac:dyDescent="0.25">
      <c r="A59" s="17" t="s">
        <v>180</v>
      </c>
      <c r="B59" s="59" t="s">
        <v>124</v>
      </c>
      <c r="C59" s="17" t="s">
        <v>12</v>
      </c>
      <c r="D59" s="73">
        <v>10</v>
      </c>
      <c r="E59" s="93"/>
      <c r="F59" s="122">
        <f>E59*D59</f>
        <v>0</v>
      </c>
    </row>
    <row r="60" spans="1:6" s="11" customFormat="1" x14ac:dyDescent="0.25">
      <c r="A60" s="17" t="s">
        <v>181</v>
      </c>
      <c r="B60" s="59" t="s">
        <v>13</v>
      </c>
      <c r="C60" s="17"/>
      <c r="D60" s="71"/>
      <c r="E60" s="93"/>
      <c r="F60" s="122">
        <f>E60*D60</f>
        <v>0</v>
      </c>
    </row>
    <row r="61" spans="1:6" s="11" customFormat="1" x14ac:dyDescent="0.25">
      <c r="A61" s="17" t="s">
        <v>182</v>
      </c>
      <c r="B61" s="59" t="s">
        <v>30</v>
      </c>
      <c r="C61" s="17" t="s">
        <v>11</v>
      </c>
      <c r="D61" s="73">
        <v>1000</v>
      </c>
      <c r="E61" s="93"/>
      <c r="F61" s="122">
        <f>E61*D61</f>
        <v>0</v>
      </c>
    </row>
    <row r="62" spans="1:6" s="11" customFormat="1" x14ac:dyDescent="0.25">
      <c r="A62" s="17" t="s">
        <v>76</v>
      </c>
      <c r="B62" s="59" t="s">
        <v>31</v>
      </c>
      <c r="C62" s="17" t="s">
        <v>11</v>
      </c>
      <c r="D62" s="73">
        <v>75</v>
      </c>
      <c r="E62" s="93"/>
      <c r="F62" s="122">
        <f>E62*D62</f>
        <v>0</v>
      </c>
    </row>
    <row r="63" spans="1:6" s="11" customFormat="1" x14ac:dyDescent="0.25">
      <c r="A63" s="17"/>
      <c r="B63" s="176"/>
      <c r="C63" s="57"/>
      <c r="D63" s="74"/>
      <c r="E63" s="100"/>
      <c r="F63" s="124"/>
    </row>
    <row r="64" spans="1:6" s="16" customFormat="1" ht="15.75" thickBot="1" x14ac:dyDescent="0.3">
      <c r="A64" s="52"/>
      <c r="B64" s="178" t="s">
        <v>54</v>
      </c>
      <c r="C64" s="75"/>
      <c r="D64" s="39"/>
      <c r="E64" s="101"/>
      <c r="F64" s="125">
        <f>SUM(F58:F63)</f>
        <v>0</v>
      </c>
    </row>
    <row r="65" spans="1:6" s="11" customFormat="1" ht="15.75" thickBot="1" x14ac:dyDescent="0.3">
      <c r="A65" s="49"/>
      <c r="B65" s="182" t="s">
        <v>55</v>
      </c>
      <c r="C65" s="78"/>
      <c r="D65" s="55"/>
      <c r="E65" s="96"/>
      <c r="F65" s="119">
        <f>F64+F54</f>
        <v>0</v>
      </c>
    </row>
    <row r="66" spans="1:6" s="11" customFormat="1" x14ac:dyDescent="0.25">
      <c r="A66" s="17"/>
      <c r="B66" s="59"/>
      <c r="C66" s="17"/>
      <c r="D66" s="40"/>
      <c r="E66" s="93"/>
      <c r="F66" s="118"/>
    </row>
    <row r="67" spans="1:6" s="11" customFormat="1" x14ac:dyDescent="0.25">
      <c r="A67" s="47">
        <v>5</v>
      </c>
      <c r="B67" s="174" t="s">
        <v>16</v>
      </c>
      <c r="C67" s="17"/>
      <c r="D67" s="40"/>
      <c r="E67" s="93"/>
      <c r="F67" s="118"/>
    </row>
    <row r="68" spans="1:6" s="11" customFormat="1" x14ac:dyDescent="0.25">
      <c r="A68" s="17"/>
      <c r="B68" s="59"/>
      <c r="C68" s="17"/>
      <c r="D68" s="40"/>
      <c r="E68" s="93"/>
      <c r="F68" s="118"/>
    </row>
    <row r="69" spans="1:6" s="11" customFormat="1" x14ac:dyDescent="0.25">
      <c r="A69" s="17" t="s">
        <v>116</v>
      </c>
      <c r="B69" s="59" t="s">
        <v>15</v>
      </c>
      <c r="C69" s="17" t="s">
        <v>18</v>
      </c>
      <c r="D69" s="18">
        <v>945</v>
      </c>
      <c r="E69" s="93"/>
      <c r="F69" s="118">
        <f>E69*D69</f>
        <v>0</v>
      </c>
    </row>
    <row r="70" spans="1:6" s="11" customFormat="1" x14ac:dyDescent="0.25">
      <c r="A70" s="17" t="s">
        <v>117</v>
      </c>
      <c r="B70" s="59" t="s">
        <v>212</v>
      </c>
      <c r="C70" s="17" t="s">
        <v>21</v>
      </c>
      <c r="D70" s="18">
        <v>475</v>
      </c>
      <c r="E70" s="93"/>
      <c r="F70" s="118">
        <f>E70*D70</f>
        <v>0</v>
      </c>
    </row>
    <row r="71" spans="1:6" s="11" customFormat="1" x14ac:dyDescent="0.25">
      <c r="A71" s="17" t="s">
        <v>118</v>
      </c>
      <c r="B71" s="59" t="s">
        <v>145</v>
      </c>
      <c r="C71" s="17" t="s">
        <v>18</v>
      </c>
      <c r="D71" s="18">
        <v>945</v>
      </c>
      <c r="E71" s="93"/>
      <c r="F71" s="118">
        <f>E71*D71</f>
        <v>0</v>
      </c>
    </row>
    <row r="72" spans="1:6" s="11" customFormat="1" ht="15.75" thickBot="1" x14ac:dyDescent="0.3">
      <c r="A72" s="17"/>
      <c r="B72" s="69"/>
      <c r="C72" s="17"/>
      <c r="D72" s="40"/>
      <c r="E72" s="93"/>
      <c r="F72" s="118"/>
    </row>
    <row r="73" spans="1:6" s="11" customFormat="1" ht="15.75" thickBot="1" x14ac:dyDescent="0.3">
      <c r="A73" s="49"/>
      <c r="B73" s="182" t="s">
        <v>57</v>
      </c>
      <c r="C73" s="54"/>
      <c r="D73" s="41"/>
      <c r="E73" s="96"/>
      <c r="F73" s="119">
        <f>SUM(F69:F71)</f>
        <v>0</v>
      </c>
    </row>
    <row r="74" spans="1:6" s="11" customFormat="1" x14ac:dyDescent="0.25">
      <c r="A74" s="17"/>
      <c r="B74" s="69"/>
      <c r="C74" s="43"/>
      <c r="D74" s="34"/>
      <c r="E74" s="103"/>
      <c r="F74" s="118"/>
    </row>
    <row r="75" spans="1:6" s="11" customFormat="1" x14ac:dyDescent="0.25">
      <c r="A75" s="79">
        <v>6</v>
      </c>
      <c r="B75" s="183" t="s">
        <v>313</v>
      </c>
      <c r="C75" s="17"/>
      <c r="D75" s="34"/>
      <c r="E75" s="103"/>
      <c r="F75" s="118"/>
    </row>
    <row r="76" spans="1:6" s="11" customFormat="1" x14ac:dyDescent="0.25">
      <c r="A76" s="49"/>
      <c r="B76" s="69"/>
      <c r="C76" s="43"/>
      <c r="D76" s="34"/>
      <c r="E76" s="103"/>
      <c r="F76" s="118"/>
    </row>
    <row r="77" spans="1:6" s="11" customFormat="1" x14ac:dyDescent="0.25">
      <c r="A77" s="49" t="s">
        <v>85</v>
      </c>
      <c r="B77" s="69" t="s">
        <v>15</v>
      </c>
      <c r="C77" s="43" t="s">
        <v>18</v>
      </c>
      <c r="D77" s="15">
        <v>8575</v>
      </c>
      <c r="E77" s="103"/>
      <c r="F77" s="118">
        <f t="shared" ref="F77:F85" si="5">E77*D77</f>
        <v>0</v>
      </c>
    </row>
    <row r="78" spans="1:6" s="11" customFormat="1" ht="30" x14ac:dyDescent="0.25">
      <c r="A78" s="80" t="s">
        <v>86</v>
      </c>
      <c r="B78" s="69" t="s">
        <v>74</v>
      </c>
      <c r="C78" s="17"/>
      <c r="D78" s="56"/>
      <c r="E78" s="103"/>
      <c r="F78" s="118">
        <f t="shared" si="5"/>
        <v>0</v>
      </c>
    </row>
    <row r="79" spans="1:6" s="11" customFormat="1" ht="17.25" x14ac:dyDescent="0.25">
      <c r="A79" s="49" t="s">
        <v>58</v>
      </c>
      <c r="B79" s="69" t="s">
        <v>278</v>
      </c>
      <c r="C79" s="17" t="s">
        <v>127</v>
      </c>
      <c r="D79" s="161">
        <v>4290</v>
      </c>
      <c r="E79" s="103"/>
      <c r="F79" s="118">
        <f t="shared" si="5"/>
        <v>0</v>
      </c>
    </row>
    <row r="80" spans="1:6" s="11" customFormat="1" ht="27.6" customHeight="1" x14ac:dyDescent="0.25">
      <c r="A80" s="80" t="s">
        <v>87</v>
      </c>
      <c r="B80" s="69" t="s">
        <v>134</v>
      </c>
      <c r="C80" s="17" t="s">
        <v>127</v>
      </c>
      <c r="D80" s="15">
        <f>D77*0.2</f>
        <v>1715</v>
      </c>
      <c r="E80" s="103"/>
      <c r="F80" s="118">
        <f t="shared" si="5"/>
        <v>0</v>
      </c>
    </row>
    <row r="81" spans="1:8" s="11" customFormat="1" x14ac:dyDescent="0.25">
      <c r="A81" s="49" t="s">
        <v>88</v>
      </c>
      <c r="B81" s="69" t="s">
        <v>135</v>
      </c>
      <c r="C81" s="43" t="s">
        <v>18</v>
      </c>
      <c r="D81" s="15">
        <v>8575</v>
      </c>
      <c r="E81" s="103"/>
      <c r="F81" s="118">
        <f t="shared" si="5"/>
        <v>0</v>
      </c>
    </row>
    <row r="82" spans="1:8" s="142" customFormat="1" x14ac:dyDescent="0.25">
      <c r="A82" s="49" t="s">
        <v>89</v>
      </c>
      <c r="B82" s="32" t="s">
        <v>19</v>
      </c>
      <c r="C82" s="43" t="s">
        <v>18</v>
      </c>
      <c r="D82" s="15">
        <v>8575</v>
      </c>
      <c r="E82" s="103"/>
      <c r="F82" s="118">
        <f t="shared" si="5"/>
        <v>0</v>
      </c>
    </row>
    <row r="83" spans="1:8" s="142" customFormat="1" x14ac:dyDescent="0.25">
      <c r="A83" s="49" t="s">
        <v>90</v>
      </c>
      <c r="B83" s="32" t="s">
        <v>20</v>
      </c>
      <c r="C83" s="43"/>
      <c r="D83" s="34"/>
      <c r="E83" s="103"/>
      <c r="F83" s="118">
        <f t="shared" si="5"/>
        <v>0</v>
      </c>
    </row>
    <row r="84" spans="1:8" s="142" customFormat="1" x14ac:dyDescent="0.25">
      <c r="A84" s="49" t="s">
        <v>59</v>
      </c>
      <c r="B84" s="32" t="s">
        <v>78</v>
      </c>
      <c r="C84" s="43" t="s">
        <v>18</v>
      </c>
      <c r="D84" s="15">
        <v>8575</v>
      </c>
      <c r="E84" s="103"/>
      <c r="F84" s="118">
        <f t="shared" si="5"/>
        <v>0</v>
      </c>
    </row>
    <row r="85" spans="1:8" s="11" customFormat="1" x14ac:dyDescent="0.25">
      <c r="A85" s="49" t="s">
        <v>91</v>
      </c>
      <c r="B85" s="69" t="s">
        <v>298</v>
      </c>
      <c r="C85" s="43"/>
      <c r="D85" s="15"/>
      <c r="E85" s="103"/>
      <c r="F85" s="118">
        <f t="shared" si="5"/>
        <v>0</v>
      </c>
    </row>
    <row r="86" spans="1:8" s="11" customFormat="1" x14ac:dyDescent="0.25">
      <c r="A86" s="49" t="s">
        <v>136</v>
      </c>
      <c r="B86" s="69" t="s">
        <v>137</v>
      </c>
      <c r="C86" s="43" t="s">
        <v>18</v>
      </c>
      <c r="D86" s="15">
        <v>8575</v>
      </c>
      <c r="E86" s="103"/>
      <c r="F86" s="118">
        <f>E86*D86</f>
        <v>0</v>
      </c>
      <c r="G86" s="131"/>
      <c r="H86" s="131"/>
    </row>
    <row r="87" spans="1:8" s="11" customFormat="1" x14ac:dyDescent="0.25">
      <c r="A87" s="49" t="s">
        <v>92</v>
      </c>
      <c r="B87" s="69" t="s">
        <v>79</v>
      </c>
      <c r="C87" s="43"/>
      <c r="D87" s="34"/>
      <c r="E87" s="103"/>
      <c r="F87" s="118">
        <f>E87*D87</f>
        <v>0</v>
      </c>
    </row>
    <row r="88" spans="1:8" s="11" customFormat="1" x14ac:dyDescent="0.25">
      <c r="A88" s="49" t="s">
        <v>60</v>
      </c>
      <c r="B88" s="69" t="s">
        <v>32</v>
      </c>
      <c r="C88" s="76" t="s">
        <v>7</v>
      </c>
      <c r="D88" s="15">
        <v>1</v>
      </c>
      <c r="E88" s="103"/>
      <c r="F88" s="123">
        <f>E88*D88</f>
        <v>0</v>
      </c>
    </row>
    <row r="89" spans="1:8" s="11" customFormat="1" x14ac:dyDescent="0.25">
      <c r="A89" s="49" t="s">
        <v>61</v>
      </c>
      <c r="B89" s="69" t="s">
        <v>33</v>
      </c>
      <c r="C89" s="76" t="s">
        <v>7</v>
      </c>
      <c r="D89" s="15">
        <v>1</v>
      </c>
      <c r="E89" s="103"/>
      <c r="F89" s="123">
        <f>E89*D89</f>
        <v>0</v>
      </c>
    </row>
    <row r="90" spans="1:8" s="11" customFormat="1" ht="15.75" thickBot="1" x14ac:dyDescent="0.3">
      <c r="A90" s="17"/>
      <c r="B90" s="69"/>
      <c r="C90" s="43"/>
      <c r="D90" s="34"/>
      <c r="E90" s="103"/>
      <c r="F90" s="118"/>
    </row>
    <row r="91" spans="1:8" s="11" customFormat="1" ht="15.75" thickBot="1" x14ac:dyDescent="0.3">
      <c r="A91" s="139"/>
      <c r="B91" s="175" t="s">
        <v>62</v>
      </c>
      <c r="C91" s="81"/>
      <c r="D91" s="36"/>
      <c r="E91" s="104"/>
      <c r="F91" s="119">
        <f>SUM(F77:F89)</f>
        <v>0</v>
      </c>
    </row>
    <row r="92" spans="1:8" s="11" customFormat="1" x14ac:dyDescent="0.25">
      <c r="A92" s="17"/>
      <c r="B92" s="177"/>
      <c r="C92" s="43"/>
      <c r="D92" s="38"/>
      <c r="E92" s="103"/>
      <c r="F92" s="121"/>
    </row>
    <row r="93" spans="1:8" s="11" customFormat="1" x14ac:dyDescent="0.25">
      <c r="A93" s="79">
        <v>7</v>
      </c>
      <c r="B93" s="183" t="s">
        <v>22</v>
      </c>
      <c r="C93" s="17"/>
      <c r="D93" s="34"/>
      <c r="E93" s="103"/>
      <c r="F93" s="118"/>
    </row>
    <row r="94" spans="1:8" s="11" customFormat="1" x14ac:dyDescent="0.25">
      <c r="A94" s="49"/>
      <c r="B94" s="69"/>
      <c r="C94" s="43"/>
      <c r="D94" s="34"/>
      <c r="E94" s="103"/>
      <c r="F94" s="118"/>
    </row>
    <row r="95" spans="1:8" s="11" customFormat="1" ht="30" x14ac:dyDescent="0.25">
      <c r="A95" s="80" t="s">
        <v>183</v>
      </c>
      <c r="B95" s="69" t="s">
        <v>84</v>
      </c>
      <c r="C95" s="43" t="s">
        <v>12</v>
      </c>
      <c r="D95" s="15">
        <v>2</v>
      </c>
      <c r="E95" s="103"/>
      <c r="F95" s="118">
        <f t="shared" ref="F95:F101" si="6">E95*D95</f>
        <v>0</v>
      </c>
    </row>
    <row r="96" spans="1:8" s="11" customFormat="1" x14ac:dyDescent="0.25">
      <c r="A96" s="80" t="s">
        <v>184</v>
      </c>
      <c r="B96" s="69" t="s">
        <v>23</v>
      </c>
      <c r="C96" s="43" t="s">
        <v>12</v>
      </c>
      <c r="D96" s="15">
        <v>4</v>
      </c>
      <c r="E96" s="103"/>
      <c r="F96" s="118">
        <f t="shared" si="6"/>
        <v>0</v>
      </c>
    </row>
    <row r="97" spans="1:6" s="11" customFormat="1" x14ac:dyDescent="0.25">
      <c r="A97" s="80" t="s">
        <v>185</v>
      </c>
      <c r="B97" s="69" t="s">
        <v>146</v>
      </c>
      <c r="C97" s="43" t="s">
        <v>12</v>
      </c>
      <c r="D97" s="15">
        <v>4</v>
      </c>
      <c r="E97" s="103"/>
      <c r="F97" s="118">
        <f t="shared" si="6"/>
        <v>0</v>
      </c>
    </row>
    <row r="98" spans="1:6" s="11" customFormat="1" x14ac:dyDescent="0.25">
      <c r="A98" s="80" t="s">
        <v>185</v>
      </c>
      <c r="B98" s="69" t="s">
        <v>147</v>
      </c>
      <c r="C98" s="43" t="s">
        <v>12</v>
      </c>
      <c r="D98" s="15">
        <v>6</v>
      </c>
      <c r="E98" s="103"/>
      <c r="F98" s="118">
        <f t="shared" si="6"/>
        <v>0</v>
      </c>
    </row>
    <row r="99" spans="1:6" s="11" customFormat="1" x14ac:dyDescent="0.25">
      <c r="A99" s="80" t="s">
        <v>186</v>
      </c>
      <c r="B99" s="69" t="s">
        <v>314</v>
      </c>
      <c r="C99" s="43" t="s">
        <v>12</v>
      </c>
      <c r="D99" s="15">
        <v>3</v>
      </c>
      <c r="E99" s="103"/>
      <c r="F99" s="118">
        <f t="shared" si="6"/>
        <v>0</v>
      </c>
    </row>
    <row r="100" spans="1:6" s="11" customFormat="1" x14ac:dyDescent="0.25">
      <c r="A100" s="80" t="s">
        <v>187</v>
      </c>
      <c r="B100" s="69" t="s">
        <v>95</v>
      </c>
      <c r="C100" s="43" t="s">
        <v>12</v>
      </c>
      <c r="D100" s="15">
        <v>4</v>
      </c>
      <c r="E100" s="103"/>
      <c r="F100" s="118">
        <f t="shared" si="6"/>
        <v>0</v>
      </c>
    </row>
    <row r="101" spans="1:6" s="11" customFormat="1" x14ac:dyDescent="0.25">
      <c r="A101" s="80" t="s">
        <v>188</v>
      </c>
      <c r="B101" s="69" t="s">
        <v>315</v>
      </c>
      <c r="C101" s="43" t="s">
        <v>12</v>
      </c>
      <c r="D101" s="15">
        <v>1</v>
      </c>
      <c r="E101" s="103"/>
      <c r="F101" s="118">
        <f t="shared" si="6"/>
        <v>0</v>
      </c>
    </row>
    <row r="102" spans="1:6" s="11" customFormat="1" ht="15.75" thickBot="1" x14ac:dyDescent="0.3">
      <c r="A102" s="80"/>
      <c r="B102" s="69"/>
      <c r="C102" s="43"/>
      <c r="D102" s="34"/>
      <c r="E102" s="103"/>
      <c r="F102" s="118"/>
    </row>
    <row r="103" spans="1:6" s="11" customFormat="1" ht="15.75" thickBot="1" x14ac:dyDescent="0.3">
      <c r="A103" s="144"/>
      <c r="B103" s="175" t="s">
        <v>196</v>
      </c>
      <c r="C103" s="81"/>
      <c r="D103" s="36"/>
      <c r="E103" s="104"/>
      <c r="F103" s="119">
        <f>SUM(F95:F101)</f>
        <v>0</v>
      </c>
    </row>
    <row r="104" spans="1:6" s="11" customFormat="1" x14ac:dyDescent="0.25">
      <c r="A104" s="17"/>
      <c r="B104" s="59"/>
      <c r="C104" s="17"/>
      <c r="D104" s="40"/>
      <c r="E104" s="93"/>
      <c r="F104" s="118"/>
    </row>
    <row r="105" spans="1:6" s="11" customFormat="1" x14ac:dyDescent="0.25">
      <c r="A105" s="47">
        <v>8</v>
      </c>
      <c r="B105" s="174" t="s">
        <v>43</v>
      </c>
      <c r="C105" s="17"/>
      <c r="D105" s="40"/>
      <c r="E105" s="93"/>
      <c r="F105" s="118"/>
    </row>
    <row r="106" spans="1:6" s="11" customFormat="1" x14ac:dyDescent="0.25">
      <c r="A106" s="17"/>
      <c r="B106" s="59"/>
      <c r="C106" s="17"/>
      <c r="D106" s="40"/>
      <c r="E106" s="93"/>
      <c r="F106" s="118"/>
    </row>
    <row r="107" spans="1:6" s="11" customFormat="1" x14ac:dyDescent="0.25">
      <c r="A107" s="47" t="s">
        <v>93</v>
      </c>
      <c r="B107" s="180" t="s">
        <v>24</v>
      </c>
      <c r="C107" s="17"/>
      <c r="D107" s="40"/>
      <c r="E107" s="93"/>
      <c r="F107" s="118"/>
    </row>
    <row r="108" spans="1:6" s="11" customFormat="1" x14ac:dyDescent="0.25">
      <c r="A108" s="17" t="s">
        <v>189</v>
      </c>
      <c r="B108" s="59" t="s">
        <v>34</v>
      </c>
      <c r="C108" s="17" t="s">
        <v>11</v>
      </c>
      <c r="D108" s="18">
        <v>285</v>
      </c>
      <c r="E108" s="93"/>
      <c r="F108" s="118">
        <f t="shared" ref="F108:F116" si="7">E108*D108</f>
        <v>0</v>
      </c>
    </row>
    <row r="109" spans="1:6" s="11" customFormat="1" ht="12.75" customHeight="1" x14ac:dyDescent="0.25">
      <c r="A109" s="17" t="s">
        <v>190</v>
      </c>
      <c r="B109" s="59" t="s">
        <v>35</v>
      </c>
      <c r="C109" s="17" t="s">
        <v>12</v>
      </c>
      <c r="D109" s="18">
        <v>2</v>
      </c>
      <c r="E109" s="93"/>
      <c r="F109" s="118">
        <f t="shared" si="7"/>
        <v>0</v>
      </c>
    </row>
    <row r="110" spans="1:6" s="11" customFormat="1" x14ac:dyDescent="0.25">
      <c r="A110" s="17" t="s">
        <v>193</v>
      </c>
      <c r="B110" s="59" t="s">
        <v>98</v>
      </c>
      <c r="C110" s="17" t="s">
        <v>12</v>
      </c>
      <c r="D110" s="18">
        <v>1</v>
      </c>
      <c r="E110" s="93"/>
      <c r="F110" s="118">
        <f t="shared" si="7"/>
        <v>0</v>
      </c>
    </row>
    <row r="111" spans="1:6" s="11" customFormat="1" x14ac:dyDescent="0.25">
      <c r="A111" s="17" t="s">
        <v>191</v>
      </c>
      <c r="B111" s="59" t="s">
        <v>209</v>
      </c>
      <c r="C111" s="17" t="s">
        <v>12</v>
      </c>
      <c r="D111" s="18">
        <v>1</v>
      </c>
      <c r="E111" s="93"/>
      <c r="F111" s="118">
        <f t="shared" si="7"/>
        <v>0</v>
      </c>
    </row>
    <row r="112" spans="1:6" s="11" customFormat="1" x14ac:dyDescent="0.25">
      <c r="A112" s="17"/>
      <c r="B112" s="59"/>
      <c r="C112" s="17"/>
      <c r="D112" s="18"/>
      <c r="E112" s="93"/>
      <c r="F112" s="118">
        <f t="shared" si="7"/>
        <v>0</v>
      </c>
    </row>
    <row r="113" spans="1:6" s="11" customFormat="1" x14ac:dyDescent="0.25">
      <c r="A113" s="47" t="s">
        <v>94</v>
      </c>
      <c r="B113" s="180" t="s">
        <v>37</v>
      </c>
      <c r="C113" s="17"/>
      <c r="D113" s="18"/>
      <c r="E113" s="93"/>
      <c r="F113" s="118">
        <f t="shared" si="7"/>
        <v>0</v>
      </c>
    </row>
    <row r="114" spans="1:6" s="11" customFormat="1" x14ac:dyDescent="0.25">
      <c r="A114" s="17" t="s">
        <v>192</v>
      </c>
      <c r="B114" s="59" t="s">
        <v>150</v>
      </c>
      <c r="C114" s="17"/>
      <c r="D114" s="18"/>
      <c r="E114" s="93"/>
      <c r="F114" s="118">
        <f t="shared" si="7"/>
        <v>0</v>
      </c>
    </row>
    <row r="115" spans="1:6" s="11" customFormat="1" x14ac:dyDescent="0.25">
      <c r="A115" s="17"/>
      <c r="B115" s="59" t="s">
        <v>36</v>
      </c>
      <c r="C115" s="17" t="s">
        <v>11</v>
      </c>
      <c r="D115" s="18">
        <v>80</v>
      </c>
      <c r="E115" s="93"/>
      <c r="F115" s="118">
        <f t="shared" si="7"/>
        <v>0</v>
      </c>
    </row>
    <row r="116" spans="1:6" s="11" customFormat="1" x14ac:dyDescent="0.25">
      <c r="A116" s="17" t="s">
        <v>194</v>
      </c>
      <c r="B116" s="59" t="s">
        <v>210</v>
      </c>
      <c r="C116" s="17" t="s">
        <v>11</v>
      </c>
      <c r="D116" s="18">
        <v>80</v>
      </c>
      <c r="E116" s="93"/>
      <c r="F116" s="118">
        <f t="shared" si="7"/>
        <v>0</v>
      </c>
    </row>
    <row r="117" spans="1:6" s="11" customFormat="1" ht="15.75" thickBot="1" x14ac:dyDescent="0.3">
      <c r="A117" s="17"/>
      <c r="B117" s="69"/>
      <c r="C117" s="17"/>
      <c r="D117" s="40"/>
      <c r="E117" s="93"/>
      <c r="F117" s="118"/>
    </row>
    <row r="118" spans="1:6" s="11" customFormat="1" ht="15.75" thickBot="1" x14ac:dyDescent="0.3">
      <c r="A118" s="144"/>
      <c r="B118" s="182" t="s">
        <v>195</v>
      </c>
      <c r="C118" s="54"/>
      <c r="D118" s="41"/>
      <c r="E118" s="96"/>
      <c r="F118" s="138">
        <f>SUM(F108:F116)</f>
        <v>0</v>
      </c>
    </row>
    <row r="119" spans="1:6" s="11" customFormat="1" x14ac:dyDescent="0.25">
      <c r="A119" s="17"/>
      <c r="B119" s="184"/>
      <c r="C119" s="33"/>
      <c r="D119" s="137"/>
      <c r="E119" s="98"/>
      <c r="F119" s="121"/>
    </row>
    <row r="120" spans="1:6" s="11" customFormat="1" x14ac:dyDescent="0.25">
      <c r="A120" s="47">
        <v>9</v>
      </c>
      <c r="B120" s="174" t="s">
        <v>72</v>
      </c>
      <c r="C120" s="17"/>
      <c r="D120" s="40"/>
      <c r="E120" s="93"/>
      <c r="F120" s="118"/>
    </row>
    <row r="121" spans="1:6" s="11" customFormat="1" x14ac:dyDescent="0.25">
      <c r="A121" s="47"/>
      <c r="B121" s="180"/>
      <c r="C121" s="17"/>
      <c r="D121" s="40"/>
      <c r="E121" s="93"/>
      <c r="F121" s="118"/>
    </row>
    <row r="122" spans="1:6" s="11" customFormat="1" x14ac:dyDescent="0.25">
      <c r="A122" s="17" t="s">
        <v>96</v>
      </c>
      <c r="B122" s="59" t="s">
        <v>148</v>
      </c>
      <c r="C122" s="17" t="s">
        <v>73</v>
      </c>
      <c r="D122" s="18">
        <v>1</v>
      </c>
      <c r="E122" s="93"/>
      <c r="F122" s="118">
        <f>E122*D122</f>
        <v>0</v>
      </c>
    </row>
    <row r="123" spans="1:6" s="11" customFormat="1" x14ac:dyDescent="0.25">
      <c r="A123" s="17" t="s">
        <v>97</v>
      </c>
      <c r="B123" s="59" t="s">
        <v>25</v>
      </c>
      <c r="C123" s="17" t="s">
        <v>12</v>
      </c>
      <c r="D123" s="18">
        <v>8</v>
      </c>
      <c r="E123" s="93"/>
      <c r="F123" s="118">
        <f>E123*D123</f>
        <v>0</v>
      </c>
    </row>
    <row r="124" spans="1:6" s="11" customFormat="1" x14ac:dyDescent="0.25">
      <c r="A124" s="17" t="s">
        <v>197</v>
      </c>
      <c r="B124" s="59" t="s">
        <v>26</v>
      </c>
      <c r="C124" s="17" t="s">
        <v>12</v>
      </c>
      <c r="D124" s="18">
        <v>8</v>
      </c>
      <c r="E124" s="93"/>
      <c r="F124" s="118">
        <f>E124*D124</f>
        <v>0</v>
      </c>
    </row>
    <row r="125" spans="1:6" s="11" customFormat="1" x14ac:dyDescent="0.25">
      <c r="A125" s="17" t="s">
        <v>197</v>
      </c>
      <c r="B125" s="59" t="s">
        <v>246</v>
      </c>
      <c r="C125" s="17" t="s">
        <v>12</v>
      </c>
      <c r="D125" s="18">
        <v>6</v>
      </c>
      <c r="E125" s="93"/>
      <c r="F125" s="118">
        <f>E125*D125</f>
        <v>0</v>
      </c>
    </row>
    <row r="126" spans="1:6" s="11" customFormat="1" ht="15.75" thickBot="1" x14ac:dyDescent="0.3">
      <c r="A126" s="49"/>
      <c r="B126" s="59"/>
      <c r="C126" s="17"/>
      <c r="D126" s="18"/>
      <c r="E126" s="95"/>
      <c r="F126" s="118"/>
    </row>
    <row r="127" spans="1:6" s="11" customFormat="1" ht="15.75" thickBot="1" x14ac:dyDescent="0.3">
      <c r="A127" s="49"/>
      <c r="B127" s="182" t="s">
        <v>100</v>
      </c>
      <c r="C127" s="54"/>
      <c r="D127" s="41"/>
      <c r="E127" s="96"/>
      <c r="F127" s="119">
        <f>SUM(F122:F125)</f>
        <v>0</v>
      </c>
    </row>
    <row r="128" spans="1:6" s="11" customFormat="1" x14ac:dyDescent="0.25">
      <c r="A128" s="28"/>
      <c r="B128" s="185"/>
      <c r="C128" s="28"/>
      <c r="D128" s="56"/>
      <c r="E128" s="93"/>
      <c r="F128" s="157"/>
    </row>
    <row r="129" spans="1:6" s="11" customFormat="1" x14ac:dyDescent="0.25">
      <c r="A129" s="169"/>
      <c r="B129" s="1"/>
      <c r="C129" s="169"/>
      <c r="D129" s="42"/>
      <c r="E129" s="87"/>
      <c r="F129" s="115"/>
    </row>
    <row r="130" spans="1:6" s="11" customFormat="1" ht="15.75" x14ac:dyDescent="0.25">
      <c r="A130" s="169"/>
      <c r="B130" s="108" t="s">
        <v>231</v>
      </c>
      <c r="C130" s="109"/>
      <c r="D130" s="164"/>
      <c r="E130" s="102"/>
      <c r="F130" s="127"/>
    </row>
    <row r="131" spans="1:6" s="11" customFormat="1" x14ac:dyDescent="0.25">
      <c r="A131" s="169"/>
      <c r="B131" s="111"/>
      <c r="C131" s="5"/>
      <c r="D131" s="165"/>
      <c r="E131" s="103"/>
      <c r="F131" s="128"/>
    </row>
    <row r="132" spans="1:6" s="11" customFormat="1" x14ac:dyDescent="0.25">
      <c r="A132" s="169"/>
      <c r="B132" s="111" t="str">
        <f>B22</f>
        <v>SOUS TOTAL 1 - PRIX GENERAUX</v>
      </c>
      <c r="C132" s="5"/>
      <c r="D132" s="165"/>
      <c r="E132" s="103"/>
      <c r="F132" s="128">
        <f>F22</f>
        <v>0</v>
      </c>
    </row>
    <row r="133" spans="1:6" s="11" customFormat="1" x14ac:dyDescent="0.25">
      <c r="A133" s="169"/>
      <c r="B133" s="111" t="str">
        <f>B34</f>
        <v>SOUS TOTAL 2 - TRAVAUX PREPARATOIRES/TERRASSEMENTS</v>
      </c>
      <c r="C133" s="5"/>
      <c r="D133" s="165"/>
      <c r="E133" s="103"/>
      <c r="F133" s="128">
        <f>F34</f>
        <v>0</v>
      </c>
    </row>
    <row r="134" spans="1:6" s="11" customFormat="1" x14ac:dyDescent="0.25">
      <c r="A134" s="169"/>
      <c r="B134" s="111" t="str">
        <f>B41</f>
        <v>SOUS TOTAL 3 - BORDURATIONS</v>
      </c>
      <c r="C134" s="5"/>
      <c r="D134" s="165"/>
      <c r="E134" s="103"/>
      <c r="F134" s="128">
        <f>F41</f>
        <v>0</v>
      </c>
    </row>
    <row r="135" spans="1:6" s="11" customFormat="1" x14ac:dyDescent="0.25">
      <c r="A135" s="194"/>
      <c r="B135" s="111"/>
      <c r="C135" s="5"/>
      <c r="D135" s="166" t="str">
        <f>B54</f>
        <v>Sous Total - Eaux pluviales</v>
      </c>
      <c r="E135" s="113">
        <f>F54</f>
        <v>0</v>
      </c>
      <c r="F135" s="128"/>
    </row>
    <row r="136" spans="1:6" s="11" customFormat="1" x14ac:dyDescent="0.25">
      <c r="A136" s="169"/>
      <c r="B136" s="111"/>
      <c r="C136" s="5"/>
      <c r="D136" s="166" t="str">
        <f>B64</f>
        <v>Sous Total - Drainage</v>
      </c>
      <c r="E136" s="113">
        <f>F64</f>
        <v>0</v>
      </c>
      <c r="F136" s="128"/>
    </row>
    <row r="137" spans="1:6" s="11" customFormat="1" x14ac:dyDescent="0.25">
      <c r="A137" s="169"/>
      <c r="B137" s="111" t="str">
        <f>B65</f>
        <v>SOUS TOTAL 4 - RESEAUX HUMIDES</v>
      </c>
      <c r="C137" s="114"/>
      <c r="D137" s="167"/>
      <c r="E137" s="113"/>
      <c r="F137" s="128">
        <f>SUM(E135:E136)</f>
        <v>0</v>
      </c>
    </row>
    <row r="138" spans="1:6" s="11" customFormat="1" x14ac:dyDescent="0.25">
      <c r="A138" s="169"/>
      <c r="B138" s="111" t="str">
        <f>B73</f>
        <v>SOUS TOTAL 5 - VOIRIE</v>
      </c>
      <c r="C138" s="5"/>
      <c r="D138" s="165"/>
      <c r="E138" s="103"/>
      <c r="F138" s="128">
        <f>F73</f>
        <v>0</v>
      </c>
    </row>
    <row r="139" spans="1:6" s="11" customFormat="1" x14ac:dyDescent="0.25">
      <c r="A139" s="169"/>
      <c r="B139" s="111" t="str">
        <f>B91</f>
        <v>SOUS TOTAL 6 - TERRAINS EN GAZON SYNTHETIQUE</v>
      </c>
      <c r="C139" s="5"/>
      <c r="D139" s="168"/>
      <c r="E139" s="103"/>
      <c r="F139" s="128">
        <f>F91</f>
        <v>0</v>
      </c>
    </row>
    <row r="140" spans="1:6" s="11" customFormat="1" x14ac:dyDescent="0.25">
      <c r="A140" s="169"/>
      <c r="B140" s="111" t="str">
        <f>B103</f>
        <v>SOUS TOTAL 7 - EQUIPEMENTS SPORTIFS</v>
      </c>
      <c r="C140" s="5"/>
      <c r="D140" s="12"/>
      <c r="E140" s="103"/>
      <c r="F140" s="128">
        <f>F103</f>
        <v>0</v>
      </c>
    </row>
    <row r="141" spans="1:6" s="11" customFormat="1" x14ac:dyDescent="0.25">
      <c r="A141" s="169"/>
      <c r="B141" s="111" t="str">
        <f>B118</f>
        <v>SOUS TOTAL 8 - MAIN COURANTE - CLOTURES ET PARE BALLONS</v>
      </c>
      <c r="C141" s="5"/>
      <c r="D141" s="12"/>
      <c r="E141" s="103"/>
      <c r="F141" s="128">
        <f>F118</f>
        <v>0</v>
      </c>
    </row>
    <row r="142" spans="1:6" s="11" customFormat="1" x14ac:dyDescent="0.25">
      <c r="A142" s="169"/>
      <c r="B142" s="111" t="str">
        <f>B127</f>
        <v>SOUS TOTAL 10 - MOBILIER/SIGNALETIQUE</v>
      </c>
      <c r="C142" s="5"/>
      <c r="D142" s="12"/>
      <c r="E142" s="103"/>
      <c r="F142" s="128">
        <f>F127</f>
        <v>0</v>
      </c>
    </row>
    <row r="143" spans="1:6" s="11" customFormat="1" x14ac:dyDescent="0.25">
      <c r="A143" s="169"/>
      <c r="B143" s="1"/>
      <c r="C143" s="169"/>
      <c r="D143" s="13"/>
      <c r="E143" s="87"/>
      <c r="F143" s="115"/>
    </row>
    <row r="144" spans="1:6" s="11" customFormat="1" ht="15.75" thickBot="1" x14ac:dyDescent="0.3">
      <c r="A144" s="169"/>
      <c r="B144" s="1"/>
      <c r="C144" s="169"/>
      <c r="D144" s="13"/>
      <c r="E144" s="87"/>
      <c r="F144" s="115"/>
    </row>
    <row r="145" spans="1:6" s="11" customFormat="1" ht="15.75" thickBot="1" x14ac:dyDescent="0.3">
      <c r="A145" s="169"/>
      <c r="B145" s="282" t="s">
        <v>230</v>
      </c>
      <c r="C145" s="283"/>
      <c r="D145" s="283"/>
      <c r="E145" s="283"/>
      <c r="F145" s="196">
        <f>SUM(F130:F142)</f>
        <v>0</v>
      </c>
    </row>
    <row r="146" spans="1:6" s="11" customFormat="1" x14ac:dyDescent="0.25">
      <c r="A146" s="193"/>
      <c r="B146" s="19"/>
      <c r="C146" s="19"/>
      <c r="D146" s="19"/>
      <c r="E146" s="19"/>
      <c r="F146" s="130"/>
    </row>
    <row r="147" spans="1:6" s="11" customFormat="1" x14ac:dyDescent="0.25">
      <c r="A147" s="193"/>
      <c r="B147" s="19"/>
      <c r="C147" s="19"/>
      <c r="D147" s="19"/>
      <c r="E147" s="19"/>
      <c r="F147" s="130"/>
    </row>
    <row r="148" spans="1:6" s="11" customFormat="1" x14ac:dyDescent="0.25">
      <c r="A148" s="169"/>
      <c r="B148" s="1"/>
      <c r="C148" s="169"/>
      <c r="D148" s="13"/>
      <c r="E148" s="87"/>
      <c r="F148" s="115"/>
    </row>
    <row r="149" spans="1:6" s="11" customFormat="1" x14ac:dyDescent="0.25">
      <c r="A149" s="216"/>
      <c r="B149" s="173" t="s">
        <v>293</v>
      </c>
      <c r="C149" s="19"/>
      <c r="D149" s="19"/>
      <c r="E149" s="19"/>
      <c r="F149" s="130"/>
    </row>
    <row r="150" spans="1:6" s="11" customFormat="1" x14ac:dyDescent="0.25">
      <c r="A150" s="49" t="s">
        <v>292</v>
      </c>
      <c r="B150" s="218" t="s">
        <v>149</v>
      </c>
      <c r="C150" s="252" t="s">
        <v>11</v>
      </c>
      <c r="D150" s="253">
        <v>45</v>
      </c>
      <c r="E150" s="19"/>
      <c r="F150" s="255">
        <f t="shared" ref="F150" si="8">E150*D150</f>
        <v>0</v>
      </c>
    </row>
  </sheetData>
  <mergeCells count="5">
    <mergeCell ref="A1:F1"/>
    <mergeCell ref="A4:F4"/>
    <mergeCell ref="A2:F2"/>
    <mergeCell ref="A6:F6"/>
    <mergeCell ref="B145:E145"/>
  </mergeCells>
  <pageMargins left="0.23622047244094491" right="0.23622047244094491" top="0.74803149606299213" bottom="0.74803149606299213" header="0.31496062992125984" footer="0.31496062992125984"/>
  <pageSetup paperSize="9" scale="70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showZeros="0" zoomScale="85" zoomScaleNormal="85" zoomScaleSheetLayoutView="85" workbookViewId="0">
      <selection activeCell="B55" sqref="B55"/>
    </sheetView>
  </sheetViews>
  <sheetFormatPr baseColWidth="10" defaultColWidth="11.42578125" defaultRowHeight="15" x14ac:dyDescent="0.25"/>
  <cols>
    <col min="1" max="1" width="11.42578125" style="194"/>
    <col min="2" max="2" width="78.5703125" style="1" customWidth="1"/>
    <col min="3" max="3" width="11.42578125" style="194"/>
    <col min="4" max="4" width="11.42578125" style="13"/>
    <col min="5" max="5" width="14.7109375" style="87" customWidth="1"/>
    <col min="6" max="6" width="14.28515625" style="115" bestFit="1" customWidth="1"/>
    <col min="7" max="7" width="8.42578125" style="11" customWidth="1"/>
    <col min="8" max="11" width="0" style="11" hidden="1" customWidth="1"/>
    <col min="12" max="16384" width="11.42578125" style="11"/>
  </cols>
  <sheetData>
    <row r="1" spans="1:13" ht="18.75" x14ac:dyDescent="0.3">
      <c r="A1" s="280" t="s">
        <v>142</v>
      </c>
      <c r="B1" s="280"/>
      <c r="C1" s="280"/>
      <c r="D1" s="280"/>
      <c r="E1" s="280"/>
      <c r="F1" s="280"/>
    </row>
    <row r="2" spans="1:13" ht="18.75" x14ac:dyDescent="0.3">
      <c r="A2" s="280" t="s">
        <v>141</v>
      </c>
      <c r="B2" s="280"/>
      <c r="C2" s="280"/>
      <c r="D2" s="280"/>
      <c r="E2" s="280"/>
      <c r="F2" s="280"/>
    </row>
    <row r="4" spans="1:13" ht="21" x14ac:dyDescent="0.35">
      <c r="A4" s="281" t="s">
        <v>326</v>
      </c>
      <c r="B4" s="281"/>
      <c r="C4" s="281"/>
      <c r="D4" s="281"/>
      <c r="E4" s="281"/>
      <c r="F4" s="281"/>
    </row>
    <row r="5" spans="1:13" x14ac:dyDescent="0.25">
      <c r="A5" s="258"/>
      <c r="B5" s="258"/>
      <c r="C5" s="258"/>
      <c r="D5" s="258"/>
      <c r="E5" s="86"/>
    </row>
    <row r="6" spans="1:13" ht="21" x14ac:dyDescent="0.35">
      <c r="A6" s="281" t="s">
        <v>327</v>
      </c>
      <c r="B6" s="281"/>
      <c r="C6" s="281"/>
      <c r="D6" s="281"/>
      <c r="E6" s="281"/>
      <c r="F6" s="281"/>
    </row>
    <row r="7" spans="1:13" s="142" customFormat="1" ht="15.75" x14ac:dyDescent="0.25">
      <c r="A7" s="151"/>
      <c r="B7" s="151"/>
      <c r="C7" s="151"/>
      <c r="D7" s="151"/>
      <c r="E7" s="151"/>
      <c r="F7" s="151"/>
    </row>
    <row r="8" spans="1:13" s="142" customFormat="1" ht="15.75" x14ac:dyDescent="0.25">
      <c r="A8" s="151"/>
      <c r="B8" s="151"/>
      <c r="C8" s="151"/>
      <c r="D8" s="151"/>
      <c r="E8" s="151"/>
      <c r="F8" s="151"/>
    </row>
    <row r="9" spans="1:13" s="22" customFormat="1" x14ac:dyDescent="0.25">
      <c r="A9" s="152">
        <v>2</v>
      </c>
      <c r="B9" s="141" t="s">
        <v>8</v>
      </c>
      <c r="C9" s="153"/>
      <c r="D9" s="154"/>
      <c r="E9" s="155"/>
      <c r="F9" s="156"/>
      <c r="H9" s="11"/>
      <c r="I9" s="11"/>
      <c r="J9" s="11"/>
      <c r="K9" s="11"/>
      <c r="L9" s="11"/>
      <c r="M9" s="11"/>
    </row>
    <row r="10" spans="1:13" s="22" customFormat="1" x14ac:dyDescent="0.25">
      <c r="A10" s="23"/>
      <c r="B10" s="10"/>
      <c r="C10" s="23"/>
      <c r="D10" s="25"/>
      <c r="E10" s="90"/>
      <c r="F10" s="105"/>
      <c r="H10" s="11"/>
      <c r="I10" s="11"/>
      <c r="J10" s="11"/>
      <c r="K10" s="11"/>
      <c r="L10" s="11"/>
      <c r="M10" s="11"/>
    </row>
    <row r="11" spans="1:13" s="22" customFormat="1" x14ac:dyDescent="0.25">
      <c r="A11" s="23" t="s">
        <v>110</v>
      </c>
      <c r="B11" s="60" t="s">
        <v>49</v>
      </c>
      <c r="C11" s="23"/>
      <c r="D11" s="31"/>
      <c r="E11" s="90"/>
      <c r="F11" s="105">
        <f>E11*D11</f>
        <v>0</v>
      </c>
    </row>
    <row r="12" spans="1:13" s="22" customFormat="1" x14ac:dyDescent="0.25">
      <c r="A12" s="23" t="s">
        <v>245</v>
      </c>
      <c r="B12" s="32" t="s">
        <v>279</v>
      </c>
      <c r="C12" s="23" t="s">
        <v>21</v>
      </c>
      <c r="D12" s="31">
        <v>1460</v>
      </c>
      <c r="E12" s="90"/>
      <c r="F12" s="105">
        <f>E12*D12</f>
        <v>0</v>
      </c>
      <c r="G12" s="199"/>
      <c r="H12" s="199">
        <v>2050</v>
      </c>
      <c r="I12" s="11"/>
      <c r="J12" s="11"/>
      <c r="K12" s="11"/>
      <c r="L12" s="11"/>
      <c r="M12" s="11"/>
    </row>
    <row r="13" spans="1:13" s="22" customFormat="1" ht="17.25" x14ac:dyDescent="0.25">
      <c r="A13" s="23" t="s">
        <v>205</v>
      </c>
      <c r="B13" s="10" t="s">
        <v>208</v>
      </c>
      <c r="C13" s="23" t="s">
        <v>127</v>
      </c>
      <c r="D13" s="31">
        <v>1000</v>
      </c>
      <c r="E13" s="90"/>
      <c r="F13" s="105">
        <f>E13*D13</f>
        <v>0</v>
      </c>
      <c r="G13" s="199"/>
      <c r="H13" s="199">
        <v>2450</v>
      </c>
    </row>
    <row r="14" spans="1:13" s="22" customFormat="1" ht="17.25" x14ac:dyDescent="0.25">
      <c r="A14" s="23" t="s">
        <v>206</v>
      </c>
      <c r="B14" s="10" t="s">
        <v>138</v>
      </c>
      <c r="C14" s="23" t="s">
        <v>127</v>
      </c>
      <c r="D14" s="31">
        <v>730</v>
      </c>
      <c r="E14" s="90"/>
      <c r="F14" s="105">
        <f>E14*D14</f>
        <v>0</v>
      </c>
      <c r="G14" s="199"/>
      <c r="H14" s="199">
        <f>SUM(H12:H13)</f>
        <v>4500</v>
      </c>
    </row>
    <row r="15" spans="1:13" s="22" customFormat="1" hidden="1" x14ac:dyDescent="0.25">
      <c r="A15" s="23" t="s">
        <v>111</v>
      </c>
      <c r="B15" s="10" t="s">
        <v>131</v>
      </c>
      <c r="C15" s="23" t="s">
        <v>18</v>
      </c>
      <c r="D15" s="31"/>
      <c r="E15" s="92">
        <v>0.25</v>
      </c>
      <c r="F15" s="105">
        <f>E15*D15</f>
        <v>0</v>
      </c>
      <c r="G15" s="199"/>
      <c r="H15" s="199"/>
    </row>
    <row r="16" spans="1:13" s="22" customFormat="1" ht="15.75" thickBot="1" x14ac:dyDescent="0.3">
      <c r="A16" s="23"/>
      <c r="B16" s="32"/>
      <c r="C16" s="23"/>
      <c r="D16" s="25"/>
      <c r="E16" s="90"/>
      <c r="F16" s="105"/>
      <c r="G16" s="199"/>
      <c r="H16" s="199">
        <v>780</v>
      </c>
      <c r="I16" s="22">
        <f>H12+H13-H16</f>
        <v>3720</v>
      </c>
      <c r="J16" s="22">
        <f>I16*0.5</f>
        <v>1860</v>
      </c>
    </row>
    <row r="17" spans="1:8" ht="15.75" thickBot="1" x14ac:dyDescent="0.3">
      <c r="A17" s="62"/>
      <c r="B17" s="50" t="s">
        <v>50</v>
      </c>
      <c r="C17" s="51"/>
      <c r="D17" s="63"/>
      <c r="E17" s="94"/>
      <c r="F17" s="119">
        <f>SUM(F12:F15)</f>
        <v>0</v>
      </c>
    </row>
    <row r="18" spans="1:8" x14ac:dyDescent="0.25">
      <c r="A18" s="47">
        <v>3</v>
      </c>
      <c r="B18" s="48" t="s">
        <v>17</v>
      </c>
      <c r="C18" s="17"/>
      <c r="D18" s="40"/>
      <c r="E18" s="93"/>
      <c r="F18" s="118"/>
      <c r="H18" s="11">
        <f>H13-H16</f>
        <v>1670</v>
      </c>
    </row>
    <row r="19" spans="1:8" x14ac:dyDescent="0.25">
      <c r="A19" s="17"/>
      <c r="B19" s="10"/>
      <c r="C19" s="17"/>
      <c r="D19" s="40"/>
      <c r="E19" s="93"/>
      <c r="F19" s="118"/>
    </row>
    <row r="20" spans="1:8" x14ac:dyDescent="0.25">
      <c r="A20" s="17" t="s">
        <v>113</v>
      </c>
      <c r="B20" s="10" t="s">
        <v>40</v>
      </c>
      <c r="C20" s="17"/>
      <c r="D20" s="34"/>
      <c r="E20" s="93"/>
      <c r="F20" s="118"/>
    </row>
    <row r="21" spans="1:8" x14ac:dyDescent="0.25">
      <c r="A21" s="17" t="s">
        <v>41</v>
      </c>
      <c r="B21" s="10" t="s">
        <v>46</v>
      </c>
      <c r="C21" s="17" t="s">
        <v>11</v>
      </c>
      <c r="D21" s="18">
        <v>440</v>
      </c>
      <c r="E21" s="93"/>
      <c r="F21" s="118">
        <f>E21*D21</f>
        <v>0</v>
      </c>
    </row>
    <row r="22" spans="1:8" hidden="1" x14ac:dyDescent="0.25">
      <c r="A22" s="17" t="s">
        <v>42</v>
      </c>
      <c r="B22" s="10" t="s">
        <v>80</v>
      </c>
      <c r="C22" s="17" t="s">
        <v>11</v>
      </c>
      <c r="D22" s="18"/>
      <c r="E22" s="93"/>
      <c r="F22" s="118">
        <f>E22*D22</f>
        <v>0</v>
      </c>
    </row>
    <row r="23" spans="1:8" x14ac:dyDescent="0.25">
      <c r="A23" s="17" t="s">
        <v>114</v>
      </c>
      <c r="B23" s="32" t="s">
        <v>47</v>
      </c>
      <c r="C23" s="21"/>
      <c r="D23" s="53"/>
      <c r="E23" s="93"/>
      <c r="F23" s="118">
        <f>E23*D23</f>
        <v>0</v>
      </c>
    </row>
    <row r="24" spans="1:8" x14ac:dyDescent="0.25">
      <c r="A24" s="17" t="s">
        <v>48</v>
      </c>
      <c r="B24" s="10" t="s">
        <v>81</v>
      </c>
      <c r="C24" s="17" t="s">
        <v>11</v>
      </c>
      <c r="D24" s="18">
        <v>420</v>
      </c>
      <c r="E24" s="93"/>
      <c r="F24" s="118">
        <f>E24*D24</f>
        <v>0</v>
      </c>
    </row>
    <row r="25" spans="1:8" hidden="1" x14ac:dyDescent="0.25">
      <c r="A25" s="17" t="s">
        <v>126</v>
      </c>
      <c r="B25" s="10" t="s">
        <v>125</v>
      </c>
      <c r="C25" s="17" t="s">
        <v>11</v>
      </c>
      <c r="E25" s="93"/>
      <c r="F25" s="118">
        <f>E25*D24</f>
        <v>0</v>
      </c>
    </row>
    <row r="26" spans="1:8" ht="15.75" thickBot="1" x14ac:dyDescent="0.3">
      <c r="A26" s="17"/>
      <c r="B26" s="10"/>
      <c r="C26" s="17"/>
      <c r="D26" s="40"/>
      <c r="E26" s="93"/>
      <c r="F26" s="118"/>
    </row>
    <row r="27" spans="1:8" ht="15.75" thickBot="1" x14ac:dyDescent="0.3">
      <c r="A27" s="139"/>
      <c r="B27" s="50" t="s">
        <v>52</v>
      </c>
      <c r="C27" s="54"/>
      <c r="D27" s="55"/>
      <c r="E27" s="96"/>
      <c r="F27" s="119">
        <f>SUM(F21:F26)</f>
        <v>0</v>
      </c>
    </row>
    <row r="28" spans="1:8" x14ac:dyDescent="0.25">
      <c r="A28" s="140">
        <v>4</v>
      </c>
      <c r="B28" s="141" t="s">
        <v>38</v>
      </c>
      <c r="C28" s="33"/>
      <c r="D28" s="137"/>
      <c r="E28" s="98"/>
      <c r="F28" s="121"/>
    </row>
    <row r="29" spans="1:8" x14ac:dyDescent="0.25">
      <c r="A29" s="17"/>
      <c r="B29" s="66"/>
      <c r="C29" s="17"/>
      <c r="D29" s="34"/>
      <c r="E29" s="93"/>
      <c r="F29" s="118"/>
    </row>
    <row r="30" spans="1:8" x14ac:dyDescent="0.25">
      <c r="A30" s="47" t="s">
        <v>174</v>
      </c>
      <c r="B30" s="67" t="s">
        <v>9</v>
      </c>
      <c r="C30" s="17"/>
      <c r="D30" s="34"/>
      <c r="E30" s="93"/>
      <c r="F30" s="118"/>
    </row>
    <row r="31" spans="1:8" x14ac:dyDescent="0.25">
      <c r="A31" s="47"/>
      <c r="B31" s="67"/>
      <c r="C31" s="17"/>
      <c r="D31" s="34"/>
      <c r="E31" s="93"/>
      <c r="F31" s="118"/>
    </row>
    <row r="32" spans="1:8" ht="18.75" customHeight="1" x14ac:dyDescent="0.25">
      <c r="A32" s="17" t="s">
        <v>175</v>
      </c>
      <c r="B32" s="10" t="s">
        <v>75</v>
      </c>
      <c r="C32" s="17"/>
      <c r="D32" s="42"/>
      <c r="E32" s="93"/>
      <c r="F32" s="118">
        <f t="shared" ref="F32:F40" si="0">E32*D32</f>
        <v>0</v>
      </c>
    </row>
    <row r="33" spans="1:12" x14ac:dyDescent="0.25">
      <c r="A33" s="17" t="s">
        <v>176</v>
      </c>
      <c r="B33" s="32" t="s">
        <v>247</v>
      </c>
      <c r="C33" s="17" t="s">
        <v>11</v>
      </c>
      <c r="D33" s="68">
        <v>40</v>
      </c>
      <c r="E33" s="93"/>
      <c r="F33" s="118">
        <f>E33*D33</f>
        <v>0</v>
      </c>
    </row>
    <row r="34" spans="1:12" x14ac:dyDescent="0.25">
      <c r="A34" s="17" t="s">
        <v>176</v>
      </c>
      <c r="B34" s="32" t="s">
        <v>229</v>
      </c>
      <c r="C34" s="17" t="s">
        <v>11</v>
      </c>
      <c r="D34" s="68">
        <v>220</v>
      </c>
      <c r="E34" s="93"/>
      <c r="F34" s="118">
        <f t="shared" si="0"/>
        <v>0</v>
      </c>
    </row>
    <row r="35" spans="1:12" x14ac:dyDescent="0.25">
      <c r="A35" s="17" t="s">
        <v>177</v>
      </c>
      <c r="B35" s="69" t="s">
        <v>122</v>
      </c>
      <c r="C35" s="43"/>
      <c r="D35" s="56"/>
      <c r="E35" s="93"/>
      <c r="F35" s="118">
        <f t="shared" si="0"/>
        <v>0</v>
      </c>
    </row>
    <row r="36" spans="1:12" x14ac:dyDescent="0.25">
      <c r="A36" s="17" t="s">
        <v>207</v>
      </c>
      <c r="B36" s="32" t="s">
        <v>247</v>
      </c>
      <c r="C36" s="17" t="s">
        <v>11</v>
      </c>
      <c r="D36" s="68">
        <v>40</v>
      </c>
      <c r="E36" s="93"/>
      <c r="F36" s="118">
        <f>E36*D36</f>
        <v>0</v>
      </c>
    </row>
    <row r="37" spans="1:12" x14ac:dyDescent="0.25">
      <c r="A37" s="17" t="s">
        <v>207</v>
      </c>
      <c r="B37" s="32" t="s">
        <v>229</v>
      </c>
      <c r="C37" s="17" t="s">
        <v>11</v>
      </c>
      <c r="D37" s="68">
        <v>220</v>
      </c>
      <c r="E37" s="93"/>
      <c r="F37" s="118">
        <f t="shared" si="0"/>
        <v>0</v>
      </c>
      <c r="L37" s="200"/>
    </row>
    <row r="38" spans="1:12" ht="18.75" customHeight="1" x14ac:dyDescent="0.25">
      <c r="A38" s="23" t="s">
        <v>178</v>
      </c>
      <c r="B38" s="32" t="s">
        <v>69</v>
      </c>
      <c r="C38" s="17" t="s">
        <v>12</v>
      </c>
      <c r="D38" s="15">
        <v>5</v>
      </c>
      <c r="E38" s="93"/>
      <c r="F38" s="118">
        <f t="shared" ref="F38" si="1">E38*D38</f>
        <v>0</v>
      </c>
    </row>
    <row r="39" spans="1:12" x14ac:dyDescent="0.25">
      <c r="A39" s="17" t="s">
        <v>213</v>
      </c>
      <c r="B39" s="32" t="s">
        <v>214</v>
      </c>
      <c r="C39" s="17" t="s">
        <v>12</v>
      </c>
      <c r="D39" s="15">
        <v>8</v>
      </c>
      <c r="E39" s="93"/>
      <c r="F39" s="118">
        <f t="shared" si="0"/>
        <v>0</v>
      </c>
    </row>
    <row r="40" spans="1:12" ht="18.75" customHeight="1" x14ac:dyDescent="0.25">
      <c r="A40" s="17" t="s">
        <v>232</v>
      </c>
      <c r="B40" s="32" t="s">
        <v>226</v>
      </c>
      <c r="C40" s="17" t="s">
        <v>73</v>
      </c>
      <c r="D40" s="15">
        <v>3</v>
      </c>
      <c r="E40" s="93"/>
      <c r="F40" s="118">
        <f t="shared" si="0"/>
        <v>0</v>
      </c>
    </row>
    <row r="41" spans="1:12" x14ac:dyDescent="0.25">
      <c r="A41" s="17"/>
      <c r="B41" s="32"/>
      <c r="C41" s="17"/>
      <c r="D41" s="34"/>
      <c r="E41" s="93"/>
      <c r="F41" s="118"/>
    </row>
    <row r="42" spans="1:12" s="16" customFormat="1" x14ac:dyDescent="0.25">
      <c r="A42" s="52"/>
      <c r="B42" s="65" t="s">
        <v>53</v>
      </c>
      <c r="C42" s="70"/>
      <c r="D42" s="37"/>
      <c r="E42" s="97"/>
      <c r="F42" s="120">
        <f>SUM(F33:F40)</f>
        <v>0</v>
      </c>
    </row>
    <row r="43" spans="1:12" x14ac:dyDescent="0.25">
      <c r="A43" s="23"/>
      <c r="B43" s="179"/>
      <c r="C43" s="17"/>
      <c r="D43" s="53"/>
      <c r="E43" s="95"/>
      <c r="F43" s="123"/>
    </row>
    <row r="44" spans="1:12" x14ac:dyDescent="0.25">
      <c r="A44" s="72" t="s">
        <v>115</v>
      </c>
      <c r="B44" s="180" t="s">
        <v>14</v>
      </c>
      <c r="C44" s="17"/>
      <c r="D44" s="71"/>
      <c r="E44" s="93"/>
      <c r="F44" s="122"/>
    </row>
    <row r="45" spans="1:12" x14ac:dyDescent="0.25">
      <c r="A45" s="17"/>
      <c r="B45" s="181"/>
      <c r="C45" s="17"/>
      <c r="D45" s="71"/>
      <c r="E45" s="93"/>
      <c r="F45" s="122"/>
    </row>
    <row r="46" spans="1:12" x14ac:dyDescent="0.25">
      <c r="A46" s="17" t="s">
        <v>179</v>
      </c>
      <c r="B46" s="59" t="s">
        <v>77</v>
      </c>
      <c r="C46" s="17" t="s">
        <v>11</v>
      </c>
      <c r="D46" s="160">
        <v>180</v>
      </c>
      <c r="E46" s="93"/>
      <c r="F46" s="122">
        <f>E46*D46</f>
        <v>0</v>
      </c>
    </row>
    <row r="47" spans="1:12" x14ac:dyDescent="0.25">
      <c r="A47" s="17" t="s">
        <v>181</v>
      </c>
      <c r="B47" s="59" t="s">
        <v>13</v>
      </c>
      <c r="C47" s="17"/>
      <c r="D47" s="71"/>
      <c r="E47" s="93"/>
      <c r="F47" s="122">
        <f>E47*D47</f>
        <v>0</v>
      </c>
    </row>
    <row r="48" spans="1:12" x14ac:dyDescent="0.25">
      <c r="A48" s="17" t="s">
        <v>76</v>
      </c>
      <c r="B48" s="59" t="s">
        <v>31</v>
      </c>
      <c r="C48" s="17" t="s">
        <v>11</v>
      </c>
      <c r="D48" s="73">
        <v>180</v>
      </c>
      <c r="E48" s="93"/>
      <c r="F48" s="122">
        <f>E48*D48</f>
        <v>0</v>
      </c>
    </row>
    <row r="49" spans="1:8" x14ac:dyDescent="0.25">
      <c r="A49" s="17"/>
      <c r="B49" s="176"/>
      <c r="C49" s="57"/>
      <c r="D49" s="74"/>
      <c r="E49" s="93"/>
      <c r="F49" s="124"/>
    </row>
    <row r="50" spans="1:8" s="16" customFormat="1" ht="15.75" thickBot="1" x14ac:dyDescent="0.3">
      <c r="A50" s="52"/>
      <c r="B50" s="178" t="s">
        <v>54</v>
      </c>
      <c r="C50" s="75"/>
      <c r="D50" s="39"/>
      <c r="E50" s="101"/>
      <c r="F50" s="125">
        <f>SUM(F46:F49)</f>
        <v>0</v>
      </c>
    </row>
    <row r="51" spans="1:8" ht="15.75" thickBot="1" x14ac:dyDescent="0.3">
      <c r="A51" s="49"/>
      <c r="B51" s="182" t="s">
        <v>55</v>
      </c>
      <c r="C51" s="78"/>
      <c r="D51" s="55"/>
      <c r="E51" s="96"/>
      <c r="F51" s="119">
        <f>+F50+F42</f>
        <v>0</v>
      </c>
    </row>
    <row r="52" spans="1:8" x14ac:dyDescent="0.25">
      <c r="A52" s="17"/>
      <c r="B52" s="10"/>
      <c r="C52" s="17"/>
      <c r="D52" s="40"/>
      <c r="E52" s="93"/>
      <c r="F52" s="118"/>
    </row>
    <row r="53" spans="1:8" x14ac:dyDescent="0.25">
      <c r="A53" s="47">
        <v>5</v>
      </c>
      <c r="B53" s="48" t="s">
        <v>249</v>
      </c>
      <c r="C53" s="17"/>
      <c r="D53" s="40"/>
      <c r="E53" s="93"/>
      <c r="F53" s="118"/>
    </row>
    <row r="54" spans="1:8" x14ac:dyDescent="0.25">
      <c r="A54" s="17"/>
      <c r="B54" s="10"/>
      <c r="C54" s="17"/>
      <c r="D54" s="40"/>
      <c r="E54" s="93"/>
      <c r="F54" s="118"/>
    </row>
    <row r="55" spans="1:8" x14ac:dyDescent="0.25">
      <c r="A55" s="17" t="s">
        <v>116</v>
      </c>
      <c r="B55" s="10" t="s">
        <v>15</v>
      </c>
      <c r="C55" s="17" t="s">
        <v>18</v>
      </c>
      <c r="D55" s="18">
        <v>890</v>
      </c>
      <c r="E55" s="93"/>
      <c r="F55" s="118">
        <f t="shared" ref="F55:F60" si="2">E55*D55</f>
        <v>0</v>
      </c>
      <c r="H55" s="11">
        <f>117*73</f>
        <v>8541</v>
      </c>
    </row>
    <row r="56" spans="1:8" ht="27.6" customHeight="1" x14ac:dyDescent="0.25">
      <c r="A56" s="80" t="s">
        <v>87</v>
      </c>
      <c r="B56" s="69" t="s">
        <v>134</v>
      </c>
      <c r="C56" s="17" t="s">
        <v>127</v>
      </c>
      <c r="D56" s="15">
        <v>180</v>
      </c>
      <c r="E56" s="93"/>
      <c r="F56" s="118">
        <f t="shared" si="2"/>
        <v>0</v>
      </c>
    </row>
    <row r="57" spans="1:8" ht="17.25" x14ac:dyDescent="0.25">
      <c r="A57" s="17" t="s">
        <v>117</v>
      </c>
      <c r="B57" s="10" t="s">
        <v>280</v>
      </c>
      <c r="C57" s="23" t="s">
        <v>127</v>
      </c>
      <c r="D57" s="18">
        <v>445</v>
      </c>
      <c r="E57" s="93"/>
      <c r="F57" s="118">
        <f t="shared" si="2"/>
        <v>0</v>
      </c>
      <c r="H57" s="11">
        <f>35*35*3.14</f>
        <v>3846.5</v>
      </c>
    </row>
    <row r="58" spans="1:8" s="142" customFormat="1" x14ac:dyDescent="0.25">
      <c r="A58" s="49" t="s">
        <v>90</v>
      </c>
      <c r="B58" s="32" t="s">
        <v>20</v>
      </c>
      <c r="C58" s="43"/>
      <c r="D58" s="34"/>
      <c r="E58" s="93"/>
      <c r="F58" s="118">
        <f t="shared" si="2"/>
        <v>0</v>
      </c>
    </row>
    <row r="59" spans="1:8" s="142" customFormat="1" x14ac:dyDescent="0.25">
      <c r="A59" s="49" t="s">
        <v>59</v>
      </c>
      <c r="B59" s="32" t="s">
        <v>266</v>
      </c>
      <c r="C59" s="43" t="s">
        <v>18</v>
      </c>
      <c r="D59" s="15">
        <v>890</v>
      </c>
      <c r="E59" s="93"/>
      <c r="F59" s="118">
        <f t="shared" si="2"/>
        <v>0</v>
      </c>
    </row>
    <row r="60" spans="1:8" x14ac:dyDescent="0.25">
      <c r="A60" s="49" t="s">
        <v>91</v>
      </c>
      <c r="B60" s="69" t="s">
        <v>268</v>
      </c>
      <c r="C60" s="43"/>
      <c r="D60" s="15"/>
      <c r="E60" s="93"/>
      <c r="F60" s="118">
        <f t="shared" si="2"/>
        <v>0</v>
      </c>
    </row>
    <row r="61" spans="1:8" x14ac:dyDescent="0.25">
      <c r="A61" s="49" t="s">
        <v>136</v>
      </c>
      <c r="B61" s="69" t="s">
        <v>267</v>
      </c>
      <c r="C61" s="43" t="s">
        <v>18</v>
      </c>
      <c r="D61" s="15">
        <v>890</v>
      </c>
      <c r="E61" s="93"/>
      <c r="F61" s="118">
        <f>E61*D61</f>
        <v>0</v>
      </c>
      <c r="H61" s="131"/>
    </row>
    <row r="62" spans="1:8" ht="15.75" thickBot="1" x14ac:dyDescent="0.3">
      <c r="A62" s="17"/>
      <c r="B62" s="32"/>
      <c r="C62" s="17"/>
      <c r="D62" s="40"/>
      <c r="E62" s="93"/>
      <c r="F62" s="118"/>
      <c r="H62" s="11">
        <f>H55-H57</f>
        <v>4694.5</v>
      </c>
    </row>
    <row r="63" spans="1:8" ht="15.75" thickBot="1" x14ac:dyDescent="0.3">
      <c r="A63" s="49"/>
      <c r="B63" s="77" t="s">
        <v>57</v>
      </c>
      <c r="C63" s="54"/>
      <c r="D63" s="41"/>
      <c r="E63" s="96"/>
      <c r="F63" s="119">
        <f>SUM(F55:F61)</f>
        <v>0</v>
      </c>
    </row>
    <row r="64" spans="1:8" x14ac:dyDescent="0.25">
      <c r="A64" s="33"/>
      <c r="B64" s="82"/>
      <c r="C64" s="150"/>
      <c r="D64" s="38"/>
      <c r="E64" s="102"/>
      <c r="F64" s="121"/>
    </row>
    <row r="65" spans="1:6" x14ac:dyDescent="0.25">
      <c r="A65" s="79">
        <v>6</v>
      </c>
      <c r="B65" s="195" t="s">
        <v>165</v>
      </c>
      <c r="C65" s="17"/>
      <c r="D65" s="34"/>
      <c r="E65" s="103"/>
      <c r="F65" s="118"/>
    </row>
    <row r="66" spans="1:6" x14ac:dyDescent="0.25">
      <c r="A66" s="49"/>
      <c r="B66" s="69"/>
      <c r="C66" s="17"/>
      <c r="D66" s="18"/>
      <c r="E66" s="103"/>
      <c r="F66" s="118">
        <f t="shared" ref="F66:F69" si="3">E66*D66</f>
        <v>0</v>
      </c>
    </row>
    <row r="67" spans="1:6" x14ac:dyDescent="0.25">
      <c r="A67" s="49" t="s">
        <v>85</v>
      </c>
      <c r="B67" s="32" t="s">
        <v>15</v>
      </c>
      <c r="C67" s="43" t="s">
        <v>18</v>
      </c>
      <c r="D67" s="15">
        <v>2030</v>
      </c>
      <c r="E67" s="103"/>
      <c r="F67" s="118">
        <f t="shared" si="3"/>
        <v>0</v>
      </c>
    </row>
    <row r="68" spans="1:6" ht="17.25" x14ac:dyDescent="0.25">
      <c r="A68" s="49" t="s">
        <v>86</v>
      </c>
      <c r="B68" s="69" t="s">
        <v>280</v>
      </c>
      <c r="C68" s="23" t="s">
        <v>127</v>
      </c>
      <c r="D68" s="18">
        <v>1015</v>
      </c>
      <c r="E68" s="103"/>
      <c r="F68" s="118">
        <f t="shared" si="3"/>
        <v>0</v>
      </c>
    </row>
    <row r="69" spans="1:6" x14ac:dyDescent="0.25">
      <c r="A69" s="49" t="s">
        <v>87</v>
      </c>
      <c r="B69" s="219" t="s">
        <v>306</v>
      </c>
      <c r="C69" s="43" t="s">
        <v>18</v>
      </c>
      <c r="D69" s="15">
        <v>2030</v>
      </c>
      <c r="E69" s="103"/>
      <c r="F69" s="118">
        <f t="shared" si="3"/>
        <v>0</v>
      </c>
    </row>
    <row r="70" spans="1:6" x14ac:dyDescent="0.25">
      <c r="A70" s="49" t="s">
        <v>88</v>
      </c>
      <c r="B70" s="32" t="s">
        <v>318</v>
      </c>
      <c r="C70" s="43" t="s">
        <v>18</v>
      </c>
      <c r="D70" s="15">
        <v>2030</v>
      </c>
      <c r="E70" s="103"/>
      <c r="F70" s="118">
        <f>E70*D70</f>
        <v>0</v>
      </c>
    </row>
    <row r="71" spans="1:6" ht="15.75" thickBot="1" x14ac:dyDescent="0.3">
      <c r="A71" s="17"/>
      <c r="B71" s="32"/>
      <c r="C71" s="43"/>
      <c r="D71" s="34"/>
      <c r="E71" s="103"/>
      <c r="F71" s="118"/>
    </row>
    <row r="72" spans="1:6" x14ac:dyDescent="0.25">
      <c r="A72" s="144"/>
      <c r="B72" s="145" t="s">
        <v>227</v>
      </c>
      <c r="C72" s="146"/>
      <c r="D72" s="147"/>
      <c r="E72" s="148"/>
      <c r="F72" s="149">
        <f>SUM(F67:F70)</f>
        <v>0</v>
      </c>
    </row>
    <row r="73" spans="1:6" x14ac:dyDescent="0.25">
      <c r="A73" s="28"/>
      <c r="B73" s="185"/>
      <c r="C73" s="28"/>
      <c r="D73" s="56"/>
      <c r="E73" s="93"/>
      <c r="F73" s="157"/>
    </row>
    <row r="74" spans="1:6" x14ac:dyDescent="0.25">
      <c r="A74" s="47">
        <v>11</v>
      </c>
      <c r="B74" s="174" t="s">
        <v>161</v>
      </c>
      <c r="C74" s="28"/>
      <c r="D74" s="56"/>
      <c r="E74" s="93"/>
      <c r="F74" s="158"/>
    </row>
    <row r="75" spans="1:6" x14ac:dyDescent="0.25">
      <c r="A75" s="28"/>
      <c r="B75" s="186"/>
      <c r="C75" s="28"/>
      <c r="D75" s="56"/>
      <c r="E75" s="93"/>
      <c r="F75" s="158"/>
    </row>
    <row r="76" spans="1:6" s="22" customFormat="1" ht="30" x14ac:dyDescent="0.25">
      <c r="A76" s="4" t="s">
        <v>139</v>
      </c>
      <c r="B76" s="187" t="s">
        <v>163</v>
      </c>
      <c r="C76" s="4" t="s">
        <v>11</v>
      </c>
      <c r="D76" s="162">
        <v>200</v>
      </c>
      <c r="E76" s="93"/>
      <c r="F76" s="105">
        <f>D76*E76</f>
        <v>0</v>
      </c>
    </row>
    <row r="77" spans="1:6" s="22" customFormat="1" ht="30" x14ac:dyDescent="0.25">
      <c r="A77" s="4" t="s">
        <v>200</v>
      </c>
      <c r="B77" s="187" t="s">
        <v>27</v>
      </c>
      <c r="C77" s="4" t="s">
        <v>12</v>
      </c>
      <c r="D77" s="23">
        <v>2</v>
      </c>
      <c r="E77" s="93"/>
      <c r="F77" s="105">
        <f>D77*E77</f>
        <v>0</v>
      </c>
    </row>
    <row r="78" spans="1:6" s="22" customFormat="1" x14ac:dyDescent="0.25">
      <c r="A78" s="4" t="s">
        <v>201</v>
      </c>
      <c r="B78" s="187" t="s">
        <v>70</v>
      </c>
      <c r="C78" s="4" t="s">
        <v>12</v>
      </c>
      <c r="D78" s="23">
        <v>2</v>
      </c>
      <c r="E78" s="93"/>
      <c r="F78" s="105">
        <f>D78*E78</f>
        <v>0</v>
      </c>
    </row>
    <row r="79" spans="1:6" s="22" customFormat="1" x14ac:dyDescent="0.25">
      <c r="A79" s="4" t="s">
        <v>202</v>
      </c>
      <c r="B79" s="187" t="s">
        <v>28</v>
      </c>
      <c r="C79" s="24"/>
      <c r="D79" s="23"/>
      <c r="E79" s="93"/>
      <c r="F79" s="105"/>
    </row>
    <row r="80" spans="1:6" s="22" customFormat="1" x14ac:dyDescent="0.25">
      <c r="A80" s="4"/>
      <c r="B80" s="187" t="s">
        <v>220</v>
      </c>
      <c r="C80" s="4" t="s">
        <v>12</v>
      </c>
      <c r="D80" s="23">
        <v>2</v>
      </c>
      <c r="E80" s="93"/>
      <c r="F80" s="105">
        <f>D80*E80</f>
        <v>0</v>
      </c>
    </row>
    <row r="81" spans="1:6" s="22" customFormat="1" x14ac:dyDescent="0.25">
      <c r="A81" s="4" t="s">
        <v>203</v>
      </c>
      <c r="B81" s="187" t="s">
        <v>29</v>
      </c>
      <c r="C81" s="24"/>
      <c r="D81" s="23"/>
      <c r="E81" s="93"/>
      <c r="F81" s="105"/>
    </row>
    <row r="82" spans="1:6" s="22" customFormat="1" x14ac:dyDescent="0.25">
      <c r="A82" s="4"/>
      <c r="B82" s="187" t="s">
        <v>164</v>
      </c>
      <c r="C82" s="4" t="s">
        <v>12</v>
      </c>
      <c r="D82" s="23">
        <v>6</v>
      </c>
      <c r="E82" s="93"/>
      <c r="F82" s="105">
        <f>D82*E82</f>
        <v>0</v>
      </c>
    </row>
    <row r="83" spans="1:6" s="22" customFormat="1" ht="20.25" customHeight="1" thickBot="1" x14ac:dyDescent="0.3">
      <c r="A83" s="4"/>
      <c r="B83" s="187"/>
      <c r="C83" s="4"/>
      <c r="D83" s="23"/>
      <c r="E83" s="93"/>
      <c r="F83" s="105"/>
    </row>
    <row r="84" spans="1:6" s="22" customFormat="1" ht="15.75" thickBot="1" x14ac:dyDescent="0.3">
      <c r="A84" s="159"/>
      <c r="B84" s="30" t="s">
        <v>204</v>
      </c>
      <c r="C84" s="3"/>
      <c r="D84" s="163"/>
      <c r="E84" s="132"/>
      <c r="F84" s="106">
        <f>SUM(F76:F83)</f>
        <v>0</v>
      </c>
    </row>
    <row r="86" spans="1:6" ht="15.75" x14ac:dyDescent="0.25">
      <c r="B86" s="108" t="s">
        <v>167</v>
      </c>
      <c r="C86" s="109"/>
      <c r="D86" s="110"/>
      <c r="E86" s="102"/>
      <c r="F86" s="127"/>
    </row>
    <row r="87" spans="1:6" x14ac:dyDescent="0.25">
      <c r="B87" s="111"/>
      <c r="C87" s="5"/>
      <c r="D87" s="12"/>
      <c r="E87" s="103"/>
      <c r="F87" s="128"/>
    </row>
    <row r="88" spans="1:6" x14ac:dyDescent="0.25">
      <c r="B88" s="111" t="str">
        <f>B17</f>
        <v>SOUS TOTAL 2 - TRAVAUX PREPARATOIRES/TERRASSEMENTS</v>
      </c>
      <c r="C88" s="5"/>
      <c r="D88" s="12"/>
      <c r="E88" s="103"/>
      <c r="F88" s="128">
        <f>F17</f>
        <v>0</v>
      </c>
    </row>
    <row r="89" spans="1:6" x14ac:dyDescent="0.25">
      <c r="B89" s="111" t="str">
        <f>B27</f>
        <v>SOUS TOTAL 3 - BORDURATIONS</v>
      </c>
      <c r="C89" s="5"/>
      <c r="D89" s="12"/>
      <c r="E89" s="103"/>
      <c r="F89" s="128">
        <f>F27</f>
        <v>0</v>
      </c>
    </row>
    <row r="90" spans="1:6" x14ac:dyDescent="0.25">
      <c r="A90" s="217"/>
      <c r="B90" s="250" t="str">
        <f>B42</f>
        <v>Sous Total - Eaux pluviales</v>
      </c>
      <c r="C90" s="5"/>
      <c r="D90" s="12"/>
      <c r="E90" s="251">
        <f>F42</f>
        <v>0</v>
      </c>
      <c r="F90" s="128"/>
    </row>
    <row r="91" spans="1:6" x14ac:dyDescent="0.25">
      <c r="A91" s="217"/>
      <c r="B91" s="250" t="str">
        <f>B50</f>
        <v>Sous Total - Drainage</v>
      </c>
      <c r="C91" s="5"/>
      <c r="D91" s="12"/>
      <c r="E91" s="251">
        <f>F50</f>
        <v>0</v>
      </c>
      <c r="F91" s="128"/>
    </row>
    <row r="92" spans="1:6" x14ac:dyDescent="0.25">
      <c r="A92" s="217"/>
      <c r="B92" s="111" t="str">
        <f>B51</f>
        <v>SOUS TOTAL 4 - RESEAUX HUMIDES</v>
      </c>
      <c r="C92" s="5"/>
      <c r="D92" s="12"/>
      <c r="E92" s="103"/>
      <c r="F92" s="128">
        <f>F51</f>
        <v>0</v>
      </c>
    </row>
    <row r="93" spans="1:6" x14ac:dyDescent="0.25">
      <c r="B93" s="111" t="str">
        <f>+B63</f>
        <v>SOUS TOTAL 5 - VOIRIE</v>
      </c>
      <c r="C93" s="5"/>
      <c r="D93" s="112"/>
      <c r="E93" s="113"/>
      <c r="F93" s="128">
        <f>+F63</f>
        <v>0</v>
      </c>
    </row>
    <row r="94" spans="1:6" x14ac:dyDescent="0.25">
      <c r="B94" s="111" t="str">
        <f>B72</f>
        <v>SOUS TOTAL 6 - PISTE</v>
      </c>
      <c r="C94" s="5"/>
      <c r="D94" s="112"/>
      <c r="E94" s="113"/>
      <c r="F94" s="128">
        <f>F72</f>
        <v>0</v>
      </c>
    </row>
    <row r="95" spans="1:6" x14ac:dyDescent="0.25">
      <c r="B95" s="9" t="str">
        <f>B84</f>
        <v>SOUS TOTAL 11 - RESEAUX SECS</v>
      </c>
      <c r="C95" s="171"/>
      <c r="D95" s="172"/>
      <c r="E95" s="143"/>
      <c r="F95" s="129">
        <f>F84</f>
        <v>0</v>
      </c>
    </row>
    <row r="97" spans="1:8" ht="15.75" thickBot="1" x14ac:dyDescent="0.3"/>
    <row r="98" spans="1:8" ht="15.75" thickBot="1" x14ac:dyDescent="0.3">
      <c r="B98" s="282" t="s">
        <v>166</v>
      </c>
      <c r="C98" s="283"/>
      <c r="D98" s="283"/>
      <c r="E98" s="283"/>
      <c r="F98" s="196">
        <f>SUM(F88:F95)</f>
        <v>0</v>
      </c>
    </row>
    <row r="99" spans="1:8" x14ac:dyDescent="0.25">
      <c r="B99" s="19"/>
      <c r="C99" s="19"/>
      <c r="D99" s="19"/>
      <c r="E99" s="19"/>
      <c r="F99" s="130"/>
    </row>
    <row r="100" spans="1:8" x14ac:dyDescent="0.25">
      <c r="A100" s="258"/>
      <c r="B100" s="173" t="s">
        <v>293</v>
      </c>
      <c r="C100" s="19"/>
      <c r="D100" s="19"/>
      <c r="E100" s="19"/>
      <c r="F100" s="130"/>
    </row>
    <row r="101" spans="1:8" x14ac:dyDescent="0.25">
      <c r="A101" s="49" t="s">
        <v>317</v>
      </c>
      <c r="B101" s="218" t="s">
        <v>316</v>
      </c>
      <c r="C101" s="252"/>
      <c r="D101" s="253"/>
      <c r="E101" s="254"/>
      <c r="F101" s="255">
        <f>SUM(F103:F109)</f>
        <v>0</v>
      </c>
    </row>
    <row r="102" spans="1:8" x14ac:dyDescent="0.25">
      <c r="E102" s="254"/>
    </row>
    <row r="103" spans="1:8" s="22" customFormat="1" ht="17.25" x14ac:dyDescent="0.25">
      <c r="A103" s="259" t="s">
        <v>205</v>
      </c>
      <c r="B103" s="260" t="s">
        <v>208</v>
      </c>
      <c r="C103" s="259" t="s">
        <v>127</v>
      </c>
      <c r="D103" s="261">
        <f>100*0.5</f>
        <v>50</v>
      </c>
      <c r="E103" s="254"/>
      <c r="F103" s="262">
        <f>E103*D103</f>
        <v>0</v>
      </c>
      <c r="G103" s="199"/>
      <c r="H103" s="199">
        <v>2450</v>
      </c>
    </row>
    <row r="104" spans="1:8" x14ac:dyDescent="0.25">
      <c r="A104" s="263" t="s">
        <v>113</v>
      </c>
      <c r="B104" s="260" t="s">
        <v>40</v>
      </c>
      <c r="C104" s="263"/>
      <c r="D104" s="264"/>
      <c r="E104" s="254"/>
      <c r="F104" s="265"/>
    </row>
    <row r="105" spans="1:8" x14ac:dyDescent="0.25">
      <c r="A105" s="263" t="s">
        <v>41</v>
      </c>
      <c r="B105" s="260" t="s">
        <v>46</v>
      </c>
      <c r="C105" s="263" t="s">
        <v>11</v>
      </c>
      <c r="D105" s="266">
        <v>40</v>
      </c>
      <c r="E105" s="254"/>
      <c r="F105" s="265">
        <f>E105*D105</f>
        <v>0</v>
      </c>
    </row>
    <row r="106" spans="1:8" x14ac:dyDescent="0.25">
      <c r="A106" s="263" t="s">
        <v>85</v>
      </c>
      <c r="B106" s="260" t="s">
        <v>15</v>
      </c>
      <c r="C106" s="263" t="s">
        <v>18</v>
      </c>
      <c r="D106" s="266">
        <v>100</v>
      </c>
      <c r="E106" s="254"/>
      <c r="F106" s="265">
        <f t="shared" ref="F106:F108" si="4">E106*D106</f>
        <v>0</v>
      </c>
    </row>
    <row r="107" spans="1:8" ht="17.25" x14ac:dyDescent="0.25">
      <c r="A107" s="263" t="s">
        <v>86</v>
      </c>
      <c r="B107" s="218" t="s">
        <v>280</v>
      </c>
      <c r="C107" s="259" t="s">
        <v>127</v>
      </c>
      <c r="D107" s="266">
        <f>D103</f>
        <v>50</v>
      </c>
      <c r="E107" s="254"/>
      <c r="F107" s="265">
        <f t="shared" si="4"/>
        <v>0</v>
      </c>
    </row>
    <row r="108" spans="1:8" x14ac:dyDescent="0.25">
      <c r="A108" s="263" t="s">
        <v>87</v>
      </c>
      <c r="B108" s="260" t="s">
        <v>306</v>
      </c>
      <c r="C108" s="263" t="s">
        <v>18</v>
      </c>
      <c r="D108" s="266">
        <f>D106</f>
        <v>100</v>
      </c>
      <c r="E108" s="254"/>
      <c r="F108" s="265">
        <f t="shared" si="4"/>
        <v>0</v>
      </c>
    </row>
    <row r="109" spans="1:8" x14ac:dyDescent="0.25">
      <c r="A109" s="263" t="s">
        <v>88</v>
      </c>
      <c r="B109" s="260" t="s">
        <v>318</v>
      </c>
      <c r="C109" s="263" t="s">
        <v>18</v>
      </c>
      <c r="D109" s="266">
        <f>D107</f>
        <v>50</v>
      </c>
      <c r="E109" s="254"/>
      <c r="F109" s="265">
        <f>E109*D109</f>
        <v>0</v>
      </c>
    </row>
  </sheetData>
  <mergeCells count="5">
    <mergeCell ref="A6:F6"/>
    <mergeCell ref="B98:E98"/>
    <mergeCell ref="A1:F1"/>
    <mergeCell ref="A2:F2"/>
    <mergeCell ref="A4:F4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Zeros="0" zoomScale="85" zoomScaleNormal="85" zoomScaleSheetLayoutView="85" workbookViewId="0">
      <selection activeCell="B55" sqref="B55"/>
    </sheetView>
  </sheetViews>
  <sheetFormatPr baseColWidth="10" defaultColWidth="11.42578125" defaultRowHeight="15" x14ac:dyDescent="0.25"/>
  <cols>
    <col min="1" max="1" width="11.42578125" style="198"/>
    <col min="2" max="2" width="78.5703125" style="1" customWidth="1"/>
    <col min="3" max="3" width="11.42578125" style="198"/>
    <col min="4" max="4" width="11.42578125" style="234"/>
    <col min="5" max="5" width="14.7109375" style="87" customWidth="1"/>
    <col min="6" max="6" width="13.42578125" style="115" bestFit="1" customWidth="1"/>
    <col min="7" max="16384" width="11.42578125" style="11"/>
  </cols>
  <sheetData>
    <row r="1" spans="1:6" ht="18.75" x14ac:dyDescent="0.3">
      <c r="A1" s="280" t="s">
        <v>142</v>
      </c>
      <c r="B1" s="280"/>
      <c r="C1" s="280"/>
      <c r="D1" s="280"/>
      <c r="E1" s="280"/>
      <c r="F1" s="280"/>
    </row>
    <row r="2" spans="1:6" ht="18.75" x14ac:dyDescent="0.3">
      <c r="A2" s="280" t="s">
        <v>141</v>
      </c>
      <c r="B2" s="280"/>
      <c r="C2" s="280"/>
      <c r="D2" s="280"/>
      <c r="E2" s="280"/>
      <c r="F2" s="280"/>
    </row>
    <row r="4" spans="1:6" ht="21" x14ac:dyDescent="0.35">
      <c r="A4" s="281" t="s">
        <v>326</v>
      </c>
      <c r="B4" s="281"/>
      <c r="C4" s="281"/>
      <c r="D4" s="281"/>
      <c r="E4" s="281"/>
      <c r="F4" s="281"/>
    </row>
    <row r="5" spans="1:6" x14ac:dyDescent="0.25">
      <c r="A5" s="258"/>
      <c r="B5" s="258"/>
      <c r="C5" s="258"/>
      <c r="D5" s="258"/>
      <c r="E5" s="86"/>
    </row>
    <row r="6" spans="1:6" ht="21" x14ac:dyDescent="0.35">
      <c r="A6" s="281" t="s">
        <v>328</v>
      </c>
      <c r="B6" s="281"/>
      <c r="C6" s="281"/>
      <c r="D6" s="281"/>
      <c r="E6" s="281"/>
      <c r="F6" s="281"/>
    </row>
    <row r="7" spans="1:6" s="142" customFormat="1" ht="15.75" x14ac:dyDescent="0.25">
      <c r="A7" s="151"/>
      <c r="B7" s="151"/>
      <c r="C7" s="151"/>
      <c r="D7" s="220"/>
      <c r="E7" s="151"/>
      <c r="F7" s="151"/>
    </row>
    <row r="8" spans="1:6" s="22" customFormat="1" x14ac:dyDescent="0.25">
      <c r="A8" s="152">
        <v>2</v>
      </c>
      <c r="B8" s="141" t="s">
        <v>8</v>
      </c>
      <c r="C8" s="153"/>
      <c r="D8" s="221"/>
      <c r="E8" s="155"/>
      <c r="F8" s="156"/>
    </row>
    <row r="9" spans="1:6" s="22" customFormat="1" x14ac:dyDescent="0.25">
      <c r="A9" s="23"/>
      <c r="B9" s="10"/>
      <c r="C9" s="23"/>
      <c r="D9" s="222"/>
      <c r="E9" s="90"/>
      <c r="F9" s="105"/>
    </row>
    <row r="10" spans="1:6" s="22" customFormat="1" ht="17.25" x14ac:dyDescent="0.25">
      <c r="A10" s="23" t="s">
        <v>205</v>
      </c>
      <c r="B10" s="32" t="s">
        <v>248</v>
      </c>
      <c r="C10" s="23" t="s">
        <v>127</v>
      </c>
      <c r="D10" s="203">
        <v>1365</v>
      </c>
      <c r="E10" s="90"/>
      <c r="F10" s="105">
        <f>E10*D10</f>
        <v>0</v>
      </c>
    </row>
    <row r="11" spans="1:6" s="22" customFormat="1" x14ac:dyDescent="0.25">
      <c r="A11" s="23" t="s">
        <v>110</v>
      </c>
      <c r="B11" s="60" t="s">
        <v>49</v>
      </c>
      <c r="C11" s="23"/>
      <c r="D11" s="203"/>
      <c r="E11" s="90"/>
      <c r="F11" s="105">
        <f>E11*D11</f>
        <v>0</v>
      </c>
    </row>
    <row r="12" spans="1:6" s="22" customFormat="1" ht="17.25" x14ac:dyDescent="0.25">
      <c r="A12" s="23" t="s">
        <v>206</v>
      </c>
      <c r="B12" s="10" t="s">
        <v>208</v>
      </c>
      <c r="C12" s="23" t="s">
        <v>127</v>
      </c>
      <c r="D12" s="203">
        <v>3455</v>
      </c>
      <c r="E12" s="90"/>
      <c r="F12" s="105">
        <f>E12*D12</f>
        <v>0</v>
      </c>
    </row>
    <row r="13" spans="1:6" s="22" customFormat="1" ht="17.25" x14ac:dyDescent="0.25">
      <c r="A13" s="23" t="s">
        <v>206</v>
      </c>
      <c r="B13" s="10" t="s">
        <v>138</v>
      </c>
      <c r="C13" s="23" t="s">
        <v>127</v>
      </c>
      <c r="D13" s="203">
        <v>395</v>
      </c>
      <c r="E13" s="90"/>
      <c r="F13" s="105">
        <f>E13*D13</f>
        <v>0</v>
      </c>
    </row>
    <row r="14" spans="1:6" x14ac:dyDescent="0.25">
      <c r="A14" s="61" t="s">
        <v>173</v>
      </c>
      <c r="B14" s="10" t="s">
        <v>130</v>
      </c>
      <c r="C14" s="23" t="s">
        <v>11</v>
      </c>
      <c r="D14" s="203">
        <v>65</v>
      </c>
      <c r="E14" s="90"/>
      <c r="F14" s="105">
        <f>E14*D14</f>
        <v>0</v>
      </c>
    </row>
    <row r="15" spans="1:6" ht="15.75" thickBot="1" x14ac:dyDescent="0.3">
      <c r="A15" s="23"/>
      <c r="B15" s="32"/>
      <c r="C15" s="23"/>
      <c r="D15" s="222"/>
      <c r="E15" s="90"/>
      <c r="F15" s="105"/>
    </row>
    <row r="16" spans="1:6" ht="15.75" thickBot="1" x14ac:dyDescent="0.3">
      <c r="A16" s="62"/>
      <c r="B16" s="50" t="s">
        <v>50</v>
      </c>
      <c r="C16" s="51"/>
      <c r="D16" s="223"/>
      <c r="E16" s="94"/>
      <c r="F16" s="119">
        <f>SUM(F10:F14)</f>
        <v>0</v>
      </c>
    </row>
    <row r="17" spans="1:6" x14ac:dyDescent="0.25">
      <c r="A17" s="49"/>
      <c r="B17" s="267"/>
      <c r="C17" s="52"/>
      <c r="D17" s="268"/>
      <c r="E17" s="269"/>
      <c r="F17" s="270"/>
    </row>
    <row r="18" spans="1:6" x14ac:dyDescent="0.25">
      <c r="A18" s="47">
        <v>3</v>
      </c>
      <c r="B18" s="174" t="s">
        <v>17</v>
      </c>
      <c r="C18" s="17"/>
      <c r="D18" s="40"/>
      <c r="E18" s="93"/>
      <c r="F18" s="118"/>
    </row>
    <row r="19" spans="1:6" x14ac:dyDescent="0.25">
      <c r="A19" s="17"/>
      <c r="B19" s="59"/>
      <c r="C19" s="17"/>
      <c r="D19" s="40"/>
      <c r="E19" s="93"/>
      <c r="F19" s="118"/>
    </row>
    <row r="20" spans="1:6" x14ac:dyDescent="0.25">
      <c r="A20" s="17" t="s">
        <v>113</v>
      </c>
      <c r="B20" s="59" t="s">
        <v>40</v>
      </c>
      <c r="C20" s="17"/>
      <c r="D20" s="34"/>
      <c r="E20" s="93"/>
      <c r="F20" s="118"/>
    </row>
    <row r="21" spans="1:6" x14ac:dyDescent="0.25">
      <c r="A21" s="17" t="s">
        <v>41</v>
      </c>
      <c r="B21" s="59" t="s">
        <v>46</v>
      </c>
      <c r="C21" s="17" t="s">
        <v>11</v>
      </c>
      <c r="D21" s="18">
        <v>65</v>
      </c>
      <c r="E21" s="93"/>
      <c r="F21" s="118">
        <f>E21*D21</f>
        <v>0</v>
      </c>
    </row>
    <row r="22" spans="1:6" ht="15.75" thickBot="1" x14ac:dyDescent="0.3">
      <c r="A22" s="17"/>
      <c r="B22" s="59"/>
      <c r="C22" s="17"/>
      <c r="D22" s="40"/>
      <c r="E22" s="93"/>
      <c r="F22" s="118"/>
    </row>
    <row r="23" spans="1:6" ht="15.75" thickBot="1" x14ac:dyDescent="0.3">
      <c r="A23" s="139"/>
      <c r="B23" s="175" t="s">
        <v>52</v>
      </c>
      <c r="C23" s="54"/>
      <c r="D23" s="55"/>
      <c r="E23" s="96"/>
      <c r="F23" s="119">
        <f>SUM(F21:F22)</f>
        <v>0</v>
      </c>
    </row>
    <row r="24" spans="1:6" x14ac:dyDescent="0.25">
      <c r="A24" s="17"/>
      <c r="B24" s="59"/>
      <c r="C24" s="17"/>
      <c r="D24" s="18"/>
      <c r="E24" s="95"/>
      <c r="F24" s="118"/>
    </row>
    <row r="25" spans="1:6" x14ac:dyDescent="0.25">
      <c r="A25" s="52">
        <v>4</v>
      </c>
      <c r="B25" s="141" t="s">
        <v>38</v>
      </c>
      <c r="C25" s="33"/>
      <c r="D25" s="224"/>
      <c r="E25" s="98"/>
      <c r="F25" s="121"/>
    </row>
    <row r="26" spans="1:6" x14ac:dyDescent="0.25">
      <c r="A26" s="17"/>
      <c r="B26" s="66"/>
      <c r="C26" s="17"/>
      <c r="D26" s="225"/>
      <c r="E26" s="93"/>
      <c r="F26" s="118"/>
    </row>
    <row r="27" spans="1:6" x14ac:dyDescent="0.25">
      <c r="A27" s="47" t="s">
        <v>174</v>
      </c>
      <c r="B27" s="67" t="s">
        <v>9</v>
      </c>
      <c r="C27" s="17"/>
      <c r="D27" s="225"/>
      <c r="E27" s="93"/>
      <c r="F27" s="118"/>
    </row>
    <row r="28" spans="1:6" x14ac:dyDescent="0.25">
      <c r="A28" s="47"/>
      <c r="B28" s="67"/>
      <c r="C28" s="17"/>
      <c r="D28" s="225"/>
      <c r="E28" s="93"/>
      <c r="F28" s="118"/>
    </row>
    <row r="29" spans="1:6" x14ac:dyDescent="0.25">
      <c r="A29" s="17" t="s">
        <v>175</v>
      </c>
      <c r="B29" s="10" t="s">
        <v>75</v>
      </c>
      <c r="C29" s="17"/>
      <c r="D29" s="226"/>
      <c r="E29" s="93"/>
      <c r="F29" s="118">
        <f t="shared" ref="F29:F43" si="0">E29*D29</f>
        <v>0</v>
      </c>
    </row>
    <row r="30" spans="1:6" x14ac:dyDescent="0.25">
      <c r="A30" s="17" t="s">
        <v>176</v>
      </c>
      <c r="B30" s="32" t="s">
        <v>247</v>
      </c>
      <c r="C30" s="17" t="s">
        <v>11</v>
      </c>
      <c r="D30" s="227">
        <v>30</v>
      </c>
      <c r="E30" s="93"/>
      <c r="F30" s="118">
        <f t="shared" si="0"/>
        <v>0</v>
      </c>
    </row>
    <row r="31" spans="1:6" x14ac:dyDescent="0.25">
      <c r="A31" s="17" t="s">
        <v>176</v>
      </c>
      <c r="B31" s="32" t="s">
        <v>229</v>
      </c>
      <c r="C31" s="17" t="s">
        <v>11</v>
      </c>
      <c r="D31" s="227">
        <v>200</v>
      </c>
      <c r="E31" s="93"/>
      <c r="F31" s="118">
        <f t="shared" si="0"/>
        <v>0</v>
      </c>
    </row>
    <row r="32" spans="1:6" x14ac:dyDescent="0.25">
      <c r="A32" s="17" t="s">
        <v>132</v>
      </c>
      <c r="B32" s="32" t="s">
        <v>68</v>
      </c>
      <c r="C32" s="17" t="s">
        <v>11</v>
      </c>
      <c r="D32" s="227">
        <v>155</v>
      </c>
      <c r="E32" s="93"/>
      <c r="F32" s="118">
        <f t="shared" si="0"/>
        <v>0</v>
      </c>
    </row>
    <row r="33" spans="1:6" x14ac:dyDescent="0.25">
      <c r="A33" s="17" t="s">
        <v>177</v>
      </c>
      <c r="B33" s="69" t="s">
        <v>122</v>
      </c>
      <c r="C33" s="43"/>
      <c r="D33" s="225"/>
      <c r="E33" s="93"/>
      <c r="F33" s="118">
        <f t="shared" si="0"/>
        <v>0</v>
      </c>
    </row>
    <row r="34" spans="1:6" x14ac:dyDescent="0.25">
      <c r="A34" s="17" t="s">
        <v>207</v>
      </c>
      <c r="B34" s="32" t="s">
        <v>247</v>
      </c>
      <c r="C34" s="17" t="s">
        <v>11</v>
      </c>
      <c r="D34" s="227">
        <v>30</v>
      </c>
      <c r="E34" s="93"/>
      <c r="F34" s="118">
        <f t="shared" si="0"/>
        <v>0</v>
      </c>
    </row>
    <row r="35" spans="1:6" x14ac:dyDescent="0.25">
      <c r="A35" s="17" t="s">
        <v>207</v>
      </c>
      <c r="B35" s="32" t="s">
        <v>229</v>
      </c>
      <c r="C35" s="17" t="s">
        <v>11</v>
      </c>
      <c r="D35" s="227">
        <v>200</v>
      </c>
      <c r="E35" s="93"/>
      <c r="F35" s="118">
        <f t="shared" si="0"/>
        <v>0</v>
      </c>
    </row>
    <row r="36" spans="1:6" x14ac:dyDescent="0.25">
      <c r="A36" s="17" t="s">
        <v>119</v>
      </c>
      <c r="B36" s="69" t="s">
        <v>123</v>
      </c>
      <c r="C36" s="43"/>
      <c r="D36" s="225"/>
      <c r="E36" s="93"/>
      <c r="F36" s="118">
        <f t="shared" si="0"/>
        <v>0</v>
      </c>
    </row>
    <row r="37" spans="1:6" x14ac:dyDescent="0.25">
      <c r="A37" s="17" t="s">
        <v>133</v>
      </c>
      <c r="B37" s="32" t="s">
        <v>68</v>
      </c>
      <c r="C37" s="17" t="s">
        <v>11</v>
      </c>
      <c r="D37" s="227">
        <v>155</v>
      </c>
      <c r="E37" s="93"/>
      <c r="F37" s="118">
        <f t="shared" si="0"/>
        <v>0</v>
      </c>
    </row>
    <row r="38" spans="1:6" x14ac:dyDescent="0.25">
      <c r="A38" s="23" t="s">
        <v>178</v>
      </c>
      <c r="B38" s="32" t="s">
        <v>69</v>
      </c>
      <c r="C38" s="17" t="s">
        <v>12</v>
      </c>
      <c r="D38" s="202">
        <v>15</v>
      </c>
      <c r="E38" s="93"/>
      <c r="F38" s="118">
        <f t="shared" si="0"/>
        <v>0</v>
      </c>
    </row>
    <row r="39" spans="1:6" x14ac:dyDescent="0.25">
      <c r="A39" s="17" t="s">
        <v>213</v>
      </c>
      <c r="B39" s="32" t="s">
        <v>214</v>
      </c>
      <c r="C39" s="17" t="s">
        <v>12</v>
      </c>
      <c r="D39" s="202">
        <v>11</v>
      </c>
      <c r="E39" s="93"/>
      <c r="F39" s="118">
        <f t="shared" si="0"/>
        <v>0</v>
      </c>
    </row>
    <row r="40" spans="1:6" x14ac:dyDescent="0.25">
      <c r="A40" s="17" t="s">
        <v>232</v>
      </c>
      <c r="B40" s="32" t="s">
        <v>226</v>
      </c>
      <c r="C40" s="17" t="s">
        <v>215</v>
      </c>
      <c r="D40" s="202">
        <v>1</v>
      </c>
      <c r="E40" s="93"/>
      <c r="F40" s="118">
        <f t="shared" si="0"/>
        <v>0</v>
      </c>
    </row>
    <row r="41" spans="1:6" x14ac:dyDescent="0.25">
      <c r="A41" s="17" t="s">
        <v>39</v>
      </c>
      <c r="B41" s="32" t="s">
        <v>10</v>
      </c>
      <c r="C41" s="17"/>
      <c r="D41" s="225"/>
      <c r="E41" s="93"/>
      <c r="F41" s="118">
        <f t="shared" si="0"/>
        <v>0</v>
      </c>
    </row>
    <row r="42" spans="1:6" x14ac:dyDescent="0.25">
      <c r="A42" s="17" t="s">
        <v>120</v>
      </c>
      <c r="B42" s="32" t="s">
        <v>82</v>
      </c>
      <c r="C42" s="17" t="s">
        <v>12</v>
      </c>
      <c r="D42" s="202">
        <v>2</v>
      </c>
      <c r="E42" s="93"/>
      <c r="F42" s="118">
        <f t="shared" si="0"/>
        <v>0</v>
      </c>
    </row>
    <row r="43" spans="1:6" x14ac:dyDescent="0.25">
      <c r="A43" s="17" t="s">
        <v>121</v>
      </c>
      <c r="B43" s="32" t="s">
        <v>68</v>
      </c>
      <c r="C43" s="17" t="s">
        <v>12</v>
      </c>
      <c r="D43" s="202">
        <v>1</v>
      </c>
      <c r="E43" s="93"/>
      <c r="F43" s="118">
        <f t="shared" si="0"/>
        <v>0</v>
      </c>
    </row>
    <row r="44" spans="1:6" x14ac:dyDescent="0.25">
      <c r="A44" s="17"/>
      <c r="B44" s="32"/>
      <c r="C44" s="17"/>
      <c r="D44" s="225"/>
      <c r="E44" s="93"/>
      <c r="F44" s="118"/>
    </row>
    <row r="45" spans="1:6" ht="15.75" thickBot="1" x14ac:dyDescent="0.3">
      <c r="A45" s="52"/>
      <c r="B45" s="65" t="s">
        <v>53</v>
      </c>
      <c r="C45" s="70"/>
      <c r="D45" s="228"/>
      <c r="E45" s="97"/>
      <c r="F45" s="120">
        <f>SUM(F30:F43)</f>
        <v>0</v>
      </c>
    </row>
    <row r="46" spans="1:6" ht="15.75" thickBot="1" x14ac:dyDescent="0.3">
      <c r="A46" s="49"/>
      <c r="B46" s="77" t="s">
        <v>55</v>
      </c>
      <c r="C46" s="78"/>
      <c r="D46" s="229"/>
      <c r="E46" s="96"/>
      <c r="F46" s="119">
        <f>F45</f>
        <v>0</v>
      </c>
    </row>
    <row r="47" spans="1:6" x14ac:dyDescent="0.25">
      <c r="A47" s="17"/>
      <c r="B47" s="10"/>
      <c r="C47" s="17"/>
      <c r="D47" s="230"/>
      <c r="E47" s="93"/>
      <c r="F47" s="118"/>
    </row>
    <row r="48" spans="1:6" x14ac:dyDescent="0.25">
      <c r="A48" s="47">
        <v>5</v>
      </c>
      <c r="B48" s="48" t="s">
        <v>16</v>
      </c>
      <c r="C48" s="17"/>
      <c r="D48" s="230"/>
      <c r="E48" s="93"/>
      <c r="F48" s="118"/>
    </row>
    <row r="49" spans="1:7" x14ac:dyDescent="0.25">
      <c r="A49" s="17"/>
      <c r="B49" s="10"/>
      <c r="C49" s="17"/>
      <c r="D49" s="230"/>
      <c r="E49" s="93"/>
      <c r="F49" s="118"/>
    </row>
    <row r="50" spans="1:7" x14ac:dyDescent="0.25">
      <c r="A50" s="17" t="s">
        <v>116</v>
      </c>
      <c r="B50" s="10" t="s">
        <v>15</v>
      </c>
      <c r="C50" s="17" t="s">
        <v>18</v>
      </c>
      <c r="D50" s="204">
        <v>4540</v>
      </c>
      <c r="E50" s="93"/>
      <c r="F50" s="118">
        <f t="shared" ref="F50:F60" si="1">E50*D50</f>
        <v>0</v>
      </c>
    </row>
    <row r="51" spans="1:7" ht="30" x14ac:dyDescent="0.25">
      <c r="A51" s="80" t="s">
        <v>117</v>
      </c>
      <c r="B51" s="69" t="s">
        <v>74</v>
      </c>
      <c r="C51" s="17"/>
      <c r="D51" s="56"/>
      <c r="E51" s="93"/>
      <c r="F51" s="118">
        <f t="shared" si="1"/>
        <v>0</v>
      </c>
    </row>
    <row r="52" spans="1:7" ht="17.25" x14ac:dyDescent="0.25">
      <c r="A52" s="49" t="s">
        <v>281</v>
      </c>
      <c r="B52" s="69" t="s">
        <v>278</v>
      </c>
      <c r="C52" s="17" t="s">
        <v>127</v>
      </c>
      <c r="D52" s="161">
        <v>2725</v>
      </c>
      <c r="E52" s="93"/>
      <c r="F52" s="118">
        <f t="shared" si="1"/>
        <v>0</v>
      </c>
    </row>
    <row r="53" spans="1:7" x14ac:dyDescent="0.25">
      <c r="A53" s="17" t="s">
        <v>118</v>
      </c>
      <c r="B53" s="10" t="s">
        <v>299</v>
      </c>
      <c r="C53" s="17" t="s">
        <v>21</v>
      </c>
      <c r="D53" s="204">
        <f>D50*0.08</f>
        <v>363.2</v>
      </c>
      <c r="E53" s="93"/>
      <c r="F53" s="118">
        <f t="shared" si="1"/>
        <v>0</v>
      </c>
    </row>
    <row r="54" spans="1:7" x14ac:dyDescent="0.25">
      <c r="A54" s="17" t="s">
        <v>216</v>
      </c>
      <c r="B54" s="10" t="s">
        <v>218</v>
      </c>
      <c r="C54" s="17" t="s">
        <v>18</v>
      </c>
      <c r="D54" s="204">
        <v>4540</v>
      </c>
      <c r="E54" s="93"/>
      <c r="F54" s="118">
        <f t="shared" si="1"/>
        <v>0</v>
      </c>
    </row>
    <row r="55" spans="1:7" x14ac:dyDescent="0.25">
      <c r="A55" s="17" t="s">
        <v>217</v>
      </c>
      <c r="B55" s="10" t="s">
        <v>302</v>
      </c>
      <c r="C55" s="17" t="s">
        <v>21</v>
      </c>
      <c r="D55" s="204">
        <v>25</v>
      </c>
      <c r="E55" s="93"/>
      <c r="F55" s="118">
        <f t="shared" si="1"/>
        <v>0</v>
      </c>
    </row>
    <row r="56" spans="1:7" x14ac:dyDescent="0.25">
      <c r="A56" s="17" t="s">
        <v>221</v>
      </c>
      <c r="B56" s="10" t="s">
        <v>238</v>
      </c>
      <c r="C56" s="17" t="s">
        <v>12</v>
      </c>
      <c r="D56" s="204">
        <v>3</v>
      </c>
      <c r="E56" s="93"/>
      <c r="F56" s="118">
        <f t="shared" si="1"/>
        <v>0</v>
      </c>
    </row>
    <row r="57" spans="1:7" x14ac:dyDescent="0.25">
      <c r="A57" s="17" t="s">
        <v>222</v>
      </c>
      <c r="B57" s="10" t="s">
        <v>219</v>
      </c>
      <c r="C57" s="17" t="s">
        <v>11</v>
      </c>
      <c r="D57" s="204">
        <v>405</v>
      </c>
      <c r="E57" s="93"/>
      <c r="F57" s="118">
        <f t="shared" si="1"/>
        <v>0</v>
      </c>
    </row>
    <row r="58" spans="1:7" x14ac:dyDescent="0.25">
      <c r="A58" s="17" t="s">
        <v>225</v>
      </c>
      <c r="B58" s="10" t="s">
        <v>223</v>
      </c>
      <c r="C58" s="17" t="s">
        <v>12</v>
      </c>
      <c r="D58" s="204">
        <v>20</v>
      </c>
      <c r="E58" s="93"/>
      <c r="F58" s="118">
        <f t="shared" si="1"/>
        <v>0</v>
      </c>
    </row>
    <row r="59" spans="1:7" x14ac:dyDescent="0.25">
      <c r="A59" s="17" t="s">
        <v>303</v>
      </c>
      <c r="B59" s="10" t="s">
        <v>224</v>
      </c>
      <c r="C59" s="17" t="s">
        <v>11</v>
      </c>
      <c r="D59" s="204">
        <v>190</v>
      </c>
      <c r="E59" s="93"/>
      <c r="F59" s="118">
        <f t="shared" si="1"/>
        <v>0</v>
      </c>
    </row>
    <row r="60" spans="1:7" x14ac:dyDescent="0.25">
      <c r="A60" s="17" t="s">
        <v>304</v>
      </c>
      <c r="B60" s="10" t="s">
        <v>305</v>
      </c>
      <c r="C60" s="17" t="s">
        <v>319</v>
      </c>
      <c r="D60" s="204">
        <v>75</v>
      </c>
      <c r="E60" s="93"/>
      <c r="F60" s="118">
        <f t="shared" si="1"/>
        <v>0</v>
      </c>
    </row>
    <row r="61" spans="1:7" ht="15.75" thickBot="1" x14ac:dyDescent="0.3">
      <c r="A61" s="17"/>
      <c r="B61" s="32"/>
      <c r="C61" s="17"/>
      <c r="D61" s="230"/>
      <c r="E61" s="93"/>
      <c r="F61" s="118"/>
    </row>
    <row r="62" spans="1:7" ht="15.75" thickBot="1" x14ac:dyDescent="0.3">
      <c r="A62" s="49"/>
      <c r="B62" s="77" t="s">
        <v>57</v>
      </c>
      <c r="C62" s="54"/>
      <c r="D62" s="231"/>
      <c r="E62" s="96"/>
      <c r="F62" s="119">
        <f>SUM(F50:F60)</f>
        <v>0</v>
      </c>
    </row>
    <row r="63" spans="1:7" x14ac:dyDescent="0.25">
      <c r="A63" s="17"/>
      <c r="B63" s="66"/>
      <c r="C63" s="17"/>
      <c r="D63" s="225"/>
      <c r="E63" s="93"/>
      <c r="F63" s="118"/>
    </row>
    <row r="64" spans="1:7" x14ac:dyDescent="0.25">
      <c r="A64" s="47">
        <v>10</v>
      </c>
      <c r="B64" s="48" t="s">
        <v>44</v>
      </c>
      <c r="C64" s="17"/>
      <c r="D64" s="225"/>
      <c r="E64" s="93"/>
      <c r="F64" s="118"/>
      <c r="G64" s="6"/>
    </row>
    <row r="65" spans="1:7" x14ac:dyDescent="0.25">
      <c r="A65" s="17"/>
      <c r="B65" s="32"/>
      <c r="C65" s="17"/>
      <c r="D65" s="225"/>
      <c r="E65" s="93"/>
      <c r="F65" s="118"/>
      <c r="G65" s="6"/>
    </row>
    <row r="66" spans="1:7" x14ac:dyDescent="0.25">
      <c r="A66" s="84" t="s">
        <v>198</v>
      </c>
      <c r="B66" s="85" t="s">
        <v>211</v>
      </c>
      <c r="C66" s="83" t="s">
        <v>12</v>
      </c>
      <c r="D66" s="202">
        <v>7</v>
      </c>
      <c r="E66" s="93"/>
      <c r="F66" s="126">
        <f>E66*D66</f>
        <v>0</v>
      </c>
      <c r="G66" s="6"/>
    </row>
    <row r="67" spans="1:7" x14ac:dyDescent="0.25">
      <c r="A67" s="27" t="s">
        <v>99</v>
      </c>
      <c r="B67" s="29" t="s">
        <v>140</v>
      </c>
      <c r="C67" s="28" t="s">
        <v>73</v>
      </c>
      <c r="D67" s="202">
        <v>1</v>
      </c>
      <c r="E67" s="93"/>
      <c r="F67" s="126">
        <f>E67*D67</f>
        <v>0</v>
      </c>
    </row>
    <row r="68" spans="1:7" x14ac:dyDescent="0.25">
      <c r="A68" s="27"/>
      <c r="B68" s="26"/>
      <c r="C68" s="28"/>
      <c r="D68" s="225"/>
      <c r="E68" s="93"/>
      <c r="F68" s="126"/>
    </row>
    <row r="69" spans="1:7" x14ac:dyDescent="0.25">
      <c r="A69" s="197"/>
      <c r="B69" s="133" t="s">
        <v>199</v>
      </c>
      <c r="C69" s="134"/>
      <c r="D69" s="232"/>
      <c r="E69" s="135"/>
      <c r="F69" s="136">
        <f>SUM(F66:F67)</f>
        <v>0</v>
      </c>
    </row>
    <row r="70" spans="1:7" x14ac:dyDescent="0.25">
      <c r="A70" s="28"/>
      <c r="B70" s="185"/>
      <c r="C70" s="28"/>
      <c r="D70" s="225"/>
      <c r="E70" s="93"/>
      <c r="F70" s="157"/>
    </row>
    <row r="71" spans="1:7" x14ac:dyDescent="0.25">
      <c r="A71" s="21"/>
      <c r="B71" s="188"/>
      <c r="C71" s="21"/>
      <c r="D71" s="226"/>
      <c r="F71" s="189"/>
    </row>
    <row r="72" spans="1:7" ht="15.75" x14ac:dyDescent="0.25">
      <c r="A72" s="21"/>
      <c r="B72" s="190" t="s">
        <v>239</v>
      </c>
      <c r="C72" s="150"/>
      <c r="D72" s="224"/>
      <c r="E72" s="102"/>
      <c r="F72" s="191"/>
    </row>
    <row r="73" spans="1:7" x14ac:dyDescent="0.25">
      <c r="A73" s="21"/>
      <c r="B73" s="192"/>
      <c r="C73" s="43"/>
      <c r="D73" s="230"/>
      <c r="E73" s="103"/>
      <c r="F73" s="122"/>
    </row>
    <row r="74" spans="1:7" x14ac:dyDescent="0.25">
      <c r="A74" s="21"/>
      <c r="B74" s="192" t="str">
        <f>B16</f>
        <v>SOUS TOTAL 2 - TRAVAUX PREPARATOIRES/TERRASSEMENTS</v>
      </c>
      <c r="C74" s="43"/>
      <c r="D74" s="230"/>
      <c r="E74" s="103"/>
      <c r="F74" s="122">
        <f>F16</f>
        <v>0</v>
      </c>
    </row>
    <row r="75" spans="1:7" x14ac:dyDescent="0.25">
      <c r="A75" s="21"/>
      <c r="B75" s="192" t="str">
        <f>B23</f>
        <v>SOUS TOTAL 3 - BORDURATIONS</v>
      </c>
      <c r="C75" s="43"/>
      <c r="D75" s="230"/>
      <c r="E75" s="103"/>
      <c r="F75" s="122">
        <f>F23</f>
        <v>0</v>
      </c>
    </row>
    <row r="76" spans="1:7" x14ac:dyDescent="0.25">
      <c r="A76" s="21"/>
      <c r="B76" s="192" t="str">
        <f>+B46</f>
        <v>SOUS TOTAL 4 - RESEAUX HUMIDES</v>
      </c>
      <c r="C76" s="43"/>
      <c r="D76" s="230"/>
      <c r="E76" s="103"/>
      <c r="F76" s="122">
        <f>+F46</f>
        <v>0</v>
      </c>
    </row>
    <row r="77" spans="1:7" x14ac:dyDescent="0.25">
      <c r="A77" s="21"/>
      <c r="B77" s="192" t="str">
        <f>+B62</f>
        <v>SOUS TOTAL 5 - VOIRIE</v>
      </c>
      <c r="C77" s="43"/>
      <c r="D77" s="233"/>
      <c r="E77" s="113"/>
      <c r="F77" s="122">
        <f>+F62</f>
        <v>0</v>
      </c>
    </row>
    <row r="78" spans="1:7" x14ac:dyDescent="0.25">
      <c r="A78" s="21"/>
      <c r="B78" s="192" t="str">
        <f>B69</f>
        <v>SOUS TOTAL 10 - ESPACES VERTS</v>
      </c>
      <c r="C78" s="43"/>
      <c r="D78" s="233"/>
      <c r="E78" s="113"/>
      <c r="F78" s="122">
        <f>F69</f>
        <v>0</v>
      </c>
    </row>
    <row r="79" spans="1:7" ht="15.75" thickBot="1" x14ac:dyDescent="0.3">
      <c r="A79" s="21"/>
      <c r="B79" s="188"/>
      <c r="C79" s="21"/>
      <c r="D79" s="226"/>
      <c r="F79" s="189"/>
    </row>
    <row r="80" spans="1:7" ht="15.75" thickBot="1" x14ac:dyDescent="0.3">
      <c r="A80" s="21"/>
      <c r="B80" s="284" t="s">
        <v>237</v>
      </c>
      <c r="C80" s="285"/>
      <c r="D80" s="285"/>
      <c r="E80" s="285"/>
      <c r="F80" s="138">
        <f>SUM(F74:F78)</f>
        <v>0</v>
      </c>
    </row>
  </sheetData>
  <mergeCells count="5">
    <mergeCell ref="A1:F1"/>
    <mergeCell ref="A2:F2"/>
    <mergeCell ref="A4:F4"/>
    <mergeCell ref="A6:F6"/>
    <mergeCell ref="B80:E80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Zeros="0" topLeftCell="A36" zoomScaleNormal="100" zoomScaleSheetLayoutView="85" workbookViewId="0">
      <selection activeCell="B55" sqref="B55"/>
    </sheetView>
  </sheetViews>
  <sheetFormatPr baseColWidth="10" defaultColWidth="11.42578125" defaultRowHeight="15" x14ac:dyDescent="0.25"/>
  <cols>
    <col min="1" max="1" width="11.42578125" style="198"/>
    <col min="2" max="2" width="78.5703125" style="1" customWidth="1"/>
    <col min="3" max="3" width="11.42578125" style="198"/>
    <col min="4" max="4" width="11.42578125" style="13"/>
    <col min="5" max="5" width="14.7109375" style="87" customWidth="1"/>
    <col min="6" max="6" width="13.42578125" style="115" bestFit="1" customWidth="1"/>
    <col min="7" max="16384" width="11.42578125" style="11"/>
  </cols>
  <sheetData>
    <row r="1" spans="1:13" ht="18.75" x14ac:dyDescent="0.3">
      <c r="A1" s="280" t="s">
        <v>142</v>
      </c>
      <c r="B1" s="280"/>
      <c r="C1" s="280"/>
      <c r="D1" s="280"/>
      <c r="E1" s="280"/>
      <c r="F1" s="280"/>
    </row>
    <row r="2" spans="1:13" ht="18.75" x14ac:dyDescent="0.3">
      <c r="A2" s="280" t="s">
        <v>141</v>
      </c>
      <c r="B2" s="280"/>
      <c r="C2" s="280"/>
      <c r="D2" s="280"/>
      <c r="E2" s="280"/>
      <c r="F2" s="280"/>
    </row>
    <row r="4" spans="1:13" ht="21" x14ac:dyDescent="0.35">
      <c r="A4" s="281" t="s">
        <v>326</v>
      </c>
      <c r="B4" s="281"/>
      <c r="C4" s="281"/>
      <c r="D4" s="281"/>
      <c r="E4" s="281"/>
      <c r="F4" s="281"/>
    </row>
    <row r="5" spans="1:13" x14ac:dyDescent="0.25">
      <c r="A5" s="258"/>
      <c r="B5" s="258"/>
      <c r="C5" s="258"/>
      <c r="D5" s="258"/>
      <c r="E5" s="86"/>
    </row>
    <row r="6" spans="1:13" ht="21" x14ac:dyDescent="0.35">
      <c r="A6" s="281" t="s">
        <v>329</v>
      </c>
      <c r="B6" s="281"/>
      <c r="C6" s="281"/>
      <c r="D6" s="281"/>
      <c r="E6" s="281"/>
      <c r="F6" s="281"/>
    </row>
    <row r="8" spans="1:13" x14ac:dyDescent="0.25">
      <c r="A8" s="3" t="s">
        <v>0</v>
      </c>
      <c r="B8" s="7" t="s">
        <v>1</v>
      </c>
      <c r="C8" s="3" t="s">
        <v>2</v>
      </c>
      <c r="D8" s="14" t="s">
        <v>3</v>
      </c>
      <c r="E8" s="88" t="s">
        <v>4</v>
      </c>
      <c r="F8" s="116" t="s">
        <v>5</v>
      </c>
    </row>
    <row r="9" spans="1:13" x14ac:dyDescent="0.25">
      <c r="A9" s="17">
        <v>1</v>
      </c>
      <c r="B9" s="10" t="s">
        <v>151</v>
      </c>
      <c r="C9" s="17" t="s">
        <v>12</v>
      </c>
      <c r="D9" s="202">
        <v>1</v>
      </c>
      <c r="E9" s="95"/>
      <c r="F9" s="118">
        <f t="shared" ref="F9:F30" si="0">E9*D9</f>
        <v>0</v>
      </c>
    </row>
    <row r="10" spans="1:13" s="22" customFormat="1" x14ac:dyDescent="0.25">
      <c r="A10" s="53">
        <v>2</v>
      </c>
      <c r="B10" s="59" t="s">
        <v>152</v>
      </c>
      <c r="C10" s="53" t="s">
        <v>12</v>
      </c>
      <c r="D10" s="202">
        <v>0</v>
      </c>
      <c r="E10" s="95"/>
      <c r="F10" s="123">
        <f t="shared" si="0"/>
        <v>0</v>
      </c>
      <c r="H10" s="11"/>
      <c r="I10" s="11"/>
      <c r="J10" s="11"/>
      <c r="K10" s="11"/>
      <c r="L10" s="11"/>
      <c r="M10" s="11"/>
    </row>
    <row r="11" spans="1:13" s="22" customFormat="1" x14ac:dyDescent="0.25">
      <c r="A11" s="162">
        <v>3</v>
      </c>
      <c r="B11" s="59" t="s">
        <v>143</v>
      </c>
      <c r="C11" s="162" t="s">
        <v>11</v>
      </c>
      <c r="D11" s="203">
        <v>90</v>
      </c>
      <c r="E11" s="95"/>
      <c r="F11" s="207">
        <f t="shared" si="0"/>
        <v>0</v>
      </c>
      <c r="H11" s="11"/>
      <c r="I11" s="11"/>
      <c r="J11" s="11"/>
      <c r="K11" s="11"/>
      <c r="L11" s="11"/>
      <c r="M11" s="11"/>
    </row>
    <row r="12" spans="1:13" s="22" customFormat="1" x14ac:dyDescent="0.25">
      <c r="A12" s="162">
        <v>4</v>
      </c>
      <c r="B12" s="59" t="s">
        <v>153</v>
      </c>
      <c r="C12" s="162" t="s">
        <v>11</v>
      </c>
      <c r="D12" s="203">
        <v>100</v>
      </c>
      <c r="E12" s="95"/>
      <c r="F12" s="207">
        <f t="shared" si="0"/>
        <v>0</v>
      </c>
      <c r="H12" s="11"/>
      <c r="I12" s="11"/>
      <c r="J12" s="11"/>
      <c r="K12" s="11"/>
      <c r="L12" s="11"/>
      <c r="M12" s="11"/>
    </row>
    <row r="13" spans="1:13" s="22" customFormat="1" x14ac:dyDescent="0.25">
      <c r="A13" s="53">
        <v>5</v>
      </c>
      <c r="B13" s="59" t="s">
        <v>252</v>
      </c>
      <c r="C13" s="53" t="s">
        <v>11</v>
      </c>
      <c r="D13" s="202">
        <v>75</v>
      </c>
      <c r="E13" s="95"/>
      <c r="F13" s="123">
        <f t="shared" si="0"/>
        <v>0</v>
      </c>
      <c r="H13" s="11"/>
      <c r="I13" s="11"/>
      <c r="J13" s="11"/>
      <c r="K13" s="11"/>
      <c r="L13" s="11"/>
      <c r="M13" s="11"/>
    </row>
    <row r="14" spans="1:13" s="22" customFormat="1" x14ac:dyDescent="0.25">
      <c r="A14" s="53">
        <v>6</v>
      </c>
      <c r="B14" s="59" t="s">
        <v>253</v>
      </c>
      <c r="C14" s="53" t="s">
        <v>11</v>
      </c>
      <c r="D14" s="202">
        <v>40</v>
      </c>
      <c r="E14" s="95"/>
      <c r="F14" s="123">
        <f t="shared" si="0"/>
        <v>0</v>
      </c>
      <c r="H14" s="11"/>
      <c r="I14" s="11"/>
      <c r="J14" s="11"/>
      <c r="K14" s="11"/>
      <c r="L14" s="11"/>
      <c r="M14" s="11"/>
    </row>
    <row r="15" spans="1:13" s="22" customFormat="1" x14ac:dyDescent="0.25">
      <c r="A15" s="162">
        <v>7</v>
      </c>
      <c r="B15" s="59" t="s">
        <v>155</v>
      </c>
      <c r="C15" s="162" t="s">
        <v>11</v>
      </c>
      <c r="D15" s="203">
        <v>35</v>
      </c>
      <c r="E15" s="95"/>
      <c r="F15" s="207">
        <f t="shared" si="0"/>
        <v>0</v>
      </c>
      <c r="H15" s="11"/>
      <c r="I15" s="11"/>
      <c r="J15" s="11"/>
      <c r="K15" s="11"/>
      <c r="L15" s="11"/>
      <c r="M15" s="11"/>
    </row>
    <row r="16" spans="1:13" s="22" customFormat="1" x14ac:dyDescent="0.25">
      <c r="A16" s="162">
        <v>8</v>
      </c>
      <c r="B16" s="180" t="s">
        <v>254</v>
      </c>
      <c r="C16" s="162"/>
      <c r="D16" s="203"/>
      <c r="E16" s="95"/>
      <c r="F16" s="207"/>
      <c r="H16" s="11"/>
      <c r="I16" s="11"/>
      <c r="J16" s="11"/>
      <c r="K16" s="11"/>
      <c r="L16" s="11"/>
      <c r="M16" s="11"/>
    </row>
    <row r="17" spans="1:13" s="22" customFormat="1" x14ac:dyDescent="0.25">
      <c r="A17" s="53" t="s">
        <v>93</v>
      </c>
      <c r="B17" s="208" t="s">
        <v>211</v>
      </c>
      <c r="C17" s="53" t="s">
        <v>12</v>
      </c>
      <c r="D17" s="202">
        <v>15</v>
      </c>
      <c r="E17" s="95"/>
      <c r="F17" s="123">
        <f t="shared" si="0"/>
        <v>0</v>
      </c>
      <c r="H17" s="11"/>
      <c r="I17" s="11"/>
      <c r="J17" s="11"/>
      <c r="K17" s="11"/>
      <c r="L17" s="11"/>
      <c r="M17" s="11"/>
    </row>
    <row r="18" spans="1:13" s="22" customFormat="1" x14ac:dyDescent="0.25">
      <c r="A18" s="53" t="s">
        <v>94</v>
      </c>
      <c r="B18" s="213" t="s">
        <v>140</v>
      </c>
      <c r="C18" s="53" t="s">
        <v>73</v>
      </c>
      <c r="D18" s="202">
        <v>1</v>
      </c>
      <c r="E18" s="95"/>
      <c r="F18" s="123">
        <f t="shared" si="0"/>
        <v>0</v>
      </c>
      <c r="H18" s="11"/>
      <c r="I18" s="11"/>
      <c r="J18" s="11"/>
      <c r="K18" s="11"/>
      <c r="L18" s="11"/>
      <c r="M18" s="11"/>
    </row>
    <row r="19" spans="1:13" s="22" customFormat="1" x14ac:dyDescent="0.25">
      <c r="A19" s="53">
        <v>9</v>
      </c>
      <c r="B19" s="180" t="s">
        <v>255</v>
      </c>
      <c r="C19" s="53" t="s">
        <v>73</v>
      </c>
      <c r="D19" s="202">
        <v>1</v>
      </c>
      <c r="E19" s="95"/>
      <c r="F19" s="123">
        <f t="shared" ref="F19" si="1">E19*D19</f>
        <v>0</v>
      </c>
    </row>
    <row r="20" spans="1:13" s="22" customFormat="1" x14ac:dyDescent="0.25">
      <c r="A20" s="53" t="s">
        <v>96</v>
      </c>
      <c r="B20" s="59" t="s">
        <v>256</v>
      </c>
      <c r="C20" s="53" t="s">
        <v>11</v>
      </c>
      <c r="D20" s="202">
        <v>65</v>
      </c>
      <c r="E20" s="95"/>
      <c r="F20" s="123">
        <f t="shared" si="0"/>
        <v>0</v>
      </c>
    </row>
    <row r="21" spans="1:13" s="22" customFormat="1" ht="17.25" x14ac:dyDescent="0.25">
      <c r="A21" s="53" t="s">
        <v>97</v>
      </c>
      <c r="B21" s="59" t="s">
        <v>212</v>
      </c>
      <c r="C21" s="53" t="s">
        <v>264</v>
      </c>
      <c r="D21" s="204">
        <v>30</v>
      </c>
      <c r="E21" s="95"/>
      <c r="F21" s="123">
        <f t="shared" ref="F21" si="2">E21*D21</f>
        <v>0</v>
      </c>
    </row>
    <row r="22" spans="1:13" s="22" customFormat="1" x14ac:dyDescent="0.25">
      <c r="A22" s="53" t="s">
        <v>197</v>
      </c>
      <c r="B22" s="59" t="s">
        <v>257</v>
      </c>
      <c r="C22" s="53" t="s">
        <v>18</v>
      </c>
      <c r="D22" s="204">
        <v>95</v>
      </c>
      <c r="E22" s="95"/>
      <c r="F22" s="123">
        <f t="shared" si="0"/>
        <v>0</v>
      </c>
    </row>
    <row r="23" spans="1:13" s="22" customFormat="1" x14ac:dyDescent="0.25">
      <c r="A23" s="53" t="s">
        <v>282</v>
      </c>
      <c r="B23" s="59" t="s">
        <v>258</v>
      </c>
      <c r="C23" s="53" t="s">
        <v>11</v>
      </c>
      <c r="D23" s="202">
        <v>65</v>
      </c>
      <c r="E23" s="95"/>
      <c r="F23" s="123">
        <f t="shared" ref="F23" si="3">E23*D23</f>
        <v>0</v>
      </c>
    </row>
    <row r="24" spans="1:13" s="22" customFormat="1" x14ac:dyDescent="0.25">
      <c r="A24" s="53">
        <v>10</v>
      </c>
      <c r="B24" s="59" t="s">
        <v>154</v>
      </c>
      <c r="C24" s="53" t="s">
        <v>73</v>
      </c>
      <c r="D24" s="202">
        <v>1</v>
      </c>
      <c r="E24" s="95"/>
      <c r="F24" s="123">
        <f t="shared" si="0"/>
        <v>0</v>
      </c>
    </row>
    <row r="25" spans="1:13" s="22" customFormat="1" x14ac:dyDescent="0.25">
      <c r="A25" s="53">
        <v>11</v>
      </c>
      <c r="B25" s="59" t="s">
        <v>156</v>
      </c>
      <c r="C25" s="53" t="s">
        <v>73</v>
      </c>
      <c r="D25" s="202">
        <v>1</v>
      </c>
      <c r="E25" s="95"/>
      <c r="F25" s="123">
        <f t="shared" si="0"/>
        <v>0</v>
      </c>
    </row>
    <row r="26" spans="1:13" x14ac:dyDescent="0.25">
      <c r="A26" s="162" t="s">
        <v>283</v>
      </c>
      <c r="B26" s="201" t="s">
        <v>158</v>
      </c>
      <c r="C26" s="162" t="s">
        <v>11</v>
      </c>
      <c r="D26" s="214">
        <v>45</v>
      </c>
      <c r="E26" s="95"/>
      <c r="F26" s="209">
        <f t="shared" si="0"/>
        <v>0</v>
      </c>
    </row>
    <row r="27" spans="1:13" s="22" customFormat="1" x14ac:dyDescent="0.25">
      <c r="A27" s="53" t="s">
        <v>284</v>
      </c>
      <c r="B27" s="59" t="s">
        <v>157</v>
      </c>
      <c r="C27" s="53" t="s">
        <v>11</v>
      </c>
      <c r="D27" s="202">
        <v>45</v>
      </c>
      <c r="E27" s="95"/>
      <c r="F27" s="123">
        <f t="shared" si="0"/>
        <v>0</v>
      </c>
    </row>
    <row r="28" spans="1:13" s="22" customFormat="1" x14ac:dyDescent="0.25">
      <c r="A28" s="203">
        <v>13</v>
      </c>
      <c r="B28" s="69" t="s">
        <v>234</v>
      </c>
      <c r="C28" s="162" t="s">
        <v>18</v>
      </c>
      <c r="D28" s="203">
        <v>55</v>
      </c>
      <c r="E28" s="95"/>
      <c r="F28" s="207">
        <f t="shared" si="0"/>
        <v>0</v>
      </c>
    </row>
    <row r="29" spans="1:13" x14ac:dyDescent="0.25">
      <c r="A29" s="162">
        <v>13</v>
      </c>
      <c r="B29" s="69" t="s">
        <v>250</v>
      </c>
      <c r="C29" s="162" t="s">
        <v>73</v>
      </c>
      <c r="D29" s="203">
        <v>1</v>
      </c>
      <c r="E29" s="95"/>
      <c r="F29" s="207">
        <f t="shared" si="0"/>
        <v>0</v>
      </c>
    </row>
    <row r="30" spans="1:13" x14ac:dyDescent="0.25">
      <c r="A30" s="162">
        <v>14</v>
      </c>
      <c r="B30" s="69" t="s">
        <v>144</v>
      </c>
      <c r="C30" s="162" t="s">
        <v>11</v>
      </c>
      <c r="D30" s="203">
        <v>100</v>
      </c>
      <c r="E30" s="95"/>
      <c r="F30" s="207">
        <f t="shared" si="0"/>
        <v>0</v>
      </c>
    </row>
    <row r="31" spans="1:13" x14ac:dyDescent="0.25">
      <c r="A31" s="202">
        <v>15</v>
      </c>
      <c r="B31" s="210" t="s">
        <v>259</v>
      </c>
      <c r="C31" s="53"/>
      <c r="D31" s="202"/>
      <c r="E31" s="95"/>
      <c r="F31" s="123"/>
    </row>
    <row r="32" spans="1:13" x14ac:dyDescent="0.25">
      <c r="A32" s="53">
        <v>15</v>
      </c>
      <c r="B32" s="59" t="s">
        <v>77</v>
      </c>
      <c r="C32" s="53" t="s">
        <v>11</v>
      </c>
      <c r="D32" s="204">
        <v>25</v>
      </c>
      <c r="E32" s="95"/>
      <c r="F32" s="123">
        <f t="shared" ref="F32:F38" si="4">E32*D32</f>
        <v>0</v>
      </c>
    </row>
    <row r="33" spans="1:6" x14ac:dyDescent="0.25">
      <c r="A33" s="53">
        <v>15</v>
      </c>
      <c r="B33" s="69" t="s">
        <v>124</v>
      </c>
      <c r="C33" s="53" t="s">
        <v>12</v>
      </c>
      <c r="D33" s="204">
        <v>1</v>
      </c>
      <c r="E33" s="95"/>
      <c r="F33" s="123">
        <f t="shared" si="4"/>
        <v>0</v>
      </c>
    </row>
    <row r="34" spans="1:6" x14ac:dyDescent="0.25">
      <c r="A34" s="53">
        <v>15</v>
      </c>
      <c r="B34" s="69" t="s">
        <v>13</v>
      </c>
      <c r="C34" s="76"/>
      <c r="D34" s="202"/>
      <c r="E34" s="95"/>
      <c r="F34" s="123">
        <f t="shared" si="4"/>
        <v>0</v>
      </c>
    </row>
    <row r="35" spans="1:6" x14ac:dyDescent="0.25">
      <c r="A35" s="53">
        <v>15</v>
      </c>
      <c r="B35" s="69" t="s">
        <v>31</v>
      </c>
      <c r="C35" s="53" t="s">
        <v>11</v>
      </c>
      <c r="D35" s="204">
        <v>25</v>
      </c>
      <c r="E35" s="95"/>
      <c r="F35" s="123">
        <f t="shared" si="4"/>
        <v>0</v>
      </c>
    </row>
    <row r="36" spans="1:6" x14ac:dyDescent="0.25">
      <c r="A36" s="53">
        <v>15</v>
      </c>
      <c r="B36" s="69" t="s">
        <v>160</v>
      </c>
      <c r="C36" s="53" t="s">
        <v>73</v>
      </c>
      <c r="D36" s="202">
        <v>1</v>
      </c>
      <c r="E36" s="95"/>
      <c r="F36" s="123">
        <f t="shared" si="4"/>
        <v>0</v>
      </c>
    </row>
    <row r="37" spans="1:6" x14ac:dyDescent="0.25">
      <c r="A37" s="53">
        <v>16</v>
      </c>
      <c r="B37" s="180" t="s">
        <v>261</v>
      </c>
      <c r="C37" s="53"/>
      <c r="D37" s="205"/>
      <c r="E37" s="95"/>
      <c r="F37" s="211"/>
    </row>
    <row r="38" spans="1:6" x14ac:dyDescent="0.25">
      <c r="A38" s="203" t="s">
        <v>285</v>
      </c>
      <c r="B38" s="69" t="s">
        <v>130</v>
      </c>
      <c r="C38" s="162" t="s">
        <v>11</v>
      </c>
      <c r="D38" s="203">
        <v>100</v>
      </c>
      <c r="E38" s="95"/>
      <c r="F38" s="207">
        <f t="shared" si="4"/>
        <v>0</v>
      </c>
    </row>
    <row r="39" spans="1:6" x14ac:dyDescent="0.25">
      <c r="A39" s="53" t="s">
        <v>286</v>
      </c>
      <c r="B39" s="59" t="s">
        <v>75</v>
      </c>
      <c r="C39" s="53"/>
      <c r="D39" s="205"/>
      <c r="E39" s="95"/>
      <c r="F39" s="211">
        <f t="shared" ref="F39:F44" si="5">E39*D39</f>
        <v>0</v>
      </c>
    </row>
    <row r="40" spans="1:6" s="170" customFormat="1" x14ac:dyDescent="0.25">
      <c r="A40" s="53"/>
      <c r="B40" s="59" t="s">
        <v>83</v>
      </c>
      <c r="C40" s="53" t="s">
        <v>11</v>
      </c>
      <c r="D40" s="205">
        <v>25</v>
      </c>
      <c r="E40" s="95"/>
      <c r="F40" s="211">
        <f t="shared" si="5"/>
        <v>0</v>
      </c>
    </row>
    <row r="41" spans="1:6" s="170" customFormat="1" x14ac:dyDescent="0.25">
      <c r="A41" s="53" t="s">
        <v>287</v>
      </c>
      <c r="B41" s="59" t="s">
        <v>122</v>
      </c>
      <c r="C41" s="53"/>
      <c r="D41" s="205"/>
      <c r="E41" s="95"/>
      <c r="F41" s="211">
        <f t="shared" si="5"/>
        <v>0</v>
      </c>
    </row>
    <row r="42" spans="1:6" s="170" customFormat="1" x14ac:dyDescent="0.25">
      <c r="A42" s="53"/>
      <c r="B42" s="59" t="s">
        <v>83</v>
      </c>
      <c r="C42" s="53" t="s">
        <v>11</v>
      </c>
      <c r="D42" s="205">
        <v>25</v>
      </c>
      <c r="E42" s="95"/>
      <c r="F42" s="211">
        <f t="shared" si="5"/>
        <v>0</v>
      </c>
    </row>
    <row r="43" spans="1:6" s="170" customFormat="1" x14ac:dyDescent="0.25">
      <c r="A43" s="162" t="s">
        <v>288</v>
      </c>
      <c r="B43" s="59" t="s">
        <v>69</v>
      </c>
      <c r="C43" s="53" t="s">
        <v>12</v>
      </c>
      <c r="D43" s="205">
        <v>1</v>
      </c>
      <c r="E43" s="95"/>
      <c r="F43" s="211">
        <f t="shared" si="5"/>
        <v>0</v>
      </c>
    </row>
    <row r="44" spans="1:6" s="170" customFormat="1" x14ac:dyDescent="0.25">
      <c r="A44" s="53" t="s">
        <v>289</v>
      </c>
      <c r="B44" s="59" t="s">
        <v>251</v>
      </c>
      <c r="C44" s="53" t="s">
        <v>12</v>
      </c>
      <c r="D44" s="205">
        <v>4</v>
      </c>
      <c r="E44" s="95"/>
      <c r="F44" s="211">
        <f t="shared" si="5"/>
        <v>0</v>
      </c>
    </row>
    <row r="45" spans="1:6" x14ac:dyDescent="0.25">
      <c r="A45" s="162">
        <v>17</v>
      </c>
      <c r="B45" s="201" t="s">
        <v>158</v>
      </c>
      <c r="C45" s="162" t="s">
        <v>11</v>
      </c>
      <c r="D45" s="214">
        <v>35</v>
      </c>
      <c r="E45" s="95"/>
      <c r="F45" s="209">
        <f t="shared" ref="F45:F51" si="6">E45*D45</f>
        <v>0</v>
      </c>
    </row>
    <row r="46" spans="1:6" x14ac:dyDescent="0.25">
      <c r="A46" s="212">
        <v>18</v>
      </c>
      <c r="B46" s="69" t="s">
        <v>210</v>
      </c>
      <c r="C46" s="76" t="s">
        <v>11</v>
      </c>
      <c r="D46" s="202">
        <v>40</v>
      </c>
      <c r="E46" s="95"/>
      <c r="F46" s="123">
        <f t="shared" si="6"/>
        <v>0</v>
      </c>
    </row>
    <row r="47" spans="1:6" x14ac:dyDescent="0.25">
      <c r="A47" s="212">
        <v>19</v>
      </c>
      <c r="B47" s="180" t="s">
        <v>260</v>
      </c>
      <c r="C47" s="53"/>
      <c r="D47" s="202"/>
      <c r="E47" s="95"/>
      <c r="F47" s="123"/>
    </row>
    <row r="48" spans="1:6" x14ac:dyDescent="0.25">
      <c r="A48" s="162" t="s">
        <v>290</v>
      </c>
      <c r="B48" s="59" t="s">
        <v>158</v>
      </c>
      <c r="C48" s="162" t="s">
        <v>11</v>
      </c>
      <c r="D48" s="206">
        <v>20</v>
      </c>
      <c r="E48" s="95"/>
      <c r="F48" s="207">
        <f t="shared" si="6"/>
        <v>0</v>
      </c>
    </row>
    <row r="49" spans="1:7" x14ac:dyDescent="0.25">
      <c r="A49" s="162" t="s">
        <v>291</v>
      </c>
      <c r="B49" s="59" t="s">
        <v>159</v>
      </c>
      <c r="C49" s="53" t="s">
        <v>73</v>
      </c>
      <c r="D49" s="204">
        <v>1</v>
      </c>
      <c r="E49" s="95"/>
      <c r="F49" s="123">
        <f t="shared" ref="F49:F50" si="7">E49*D49</f>
        <v>0</v>
      </c>
    </row>
    <row r="50" spans="1:7" x14ac:dyDescent="0.25">
      <c r="A50" s="162" t="s">
        <v>291</v>
      </c>
      <c r="B50" s="59" t="s">
        <v>157</v>
      </c>
      <c r="C50" s="53" t="s">
        <v>11</v>
      </c>
      <c r="D50" s="202">
        <v>20</v>
      </c>
      <c r="E50" s="95"/>
      <c r="F50" s="123">
        <f t="shared" si="7"/>
        <v>0</v>
      </c>
    </row>
    <row r="51" spans="1:7" x14ac:dyDescent="0.25">
      <c r="A51" s="162">
        <v>20</v>
      </c>
      <c r="B51" s="59" t="s">
        <v>143</v>
      </c>
      <c r="C51" s="162" t="s">
        <v>11</v>
      </c>
      <c r="D51" s="206">
        <v>100</v>
      </c>
      <c r="E51" s="95"/>
      <c r="F51" s="207">
        <f t="shared" si="6"/>
        <v>0</v>
      </c>
    </row>
    <row r="52" spans="1:7" x14ac:dyDescent="0.25">
      <c r="A52" s="53">
        <v>21</v>
      </c>
      <c r="B52" s="180" t="s">
        <v>262</v>
      </c>
      <c r="C52" s="53"/>
      <c r="D52" s="204"/>
      <c r="E52" s="95"/>
      <c r="F52" s="123"/>
    </row>
    <row r="53" spans="1:7" x14ac:dyDescent="0.25">
      <c r="A53" s="162" t="s">
        <v>294</v>
      </c>
      <c r="B53" s="59" t="s">
        <v>256</v>
      </c>
      <c r="C53" s="53" t="s">
        <v>11</v>
      </c>
      <c r="D53" s="202">
        <v>20</v>
      </c>
      <c r="E53" s="95"/>
      <c r="F53" s="123">
        <f t="shared" ref="F53:F55" si="8">E53*D53</f>
        <v>0</v>
      </c>
    </row>
    <row r="54" spans="1:7" x14ac:dyDescent="0.25">
      <c r="A54" s="53" t="s">
        <v>295</v>
      </c>
      <c r="B54" s="59" t="s">
        <v>258</v>
      </c>
      <c r="C54" s="53" t="s">
        <v>11</v>
      </c>
      <c r="D54" s="202">
        <v>43</v>
      </c>
      <c r="E54" s="95"/>
      <c r="F54" s="123">
        <f t="shared" si="8"/>
        <v>0</v>
      </c>
    </row>
    <row r="55" spans="1:7" x14ac:dyDescent="0.25">
      <c r="A55" s="53" t="s">
        <v>296</v>
      </c>
      <c r="B55" s="69" t="s">
        <v>263</v>
      </c>
      <c r="C55" s="53" t="s">
        <v>18</v>
      </c>
      <c r="D55" s="202">
        <v>45</v>
      </c>
      <c r="E55" s="95"/>
      <c r="F55" s="123">
        <f t="shared" si="8"/>
        <v>0</v>
      </c>
      <c r="G55" s="6"/>
    </row>
    <row r="56" spans="1:7" x14ac:dyDescent="0.25">
      <c r="A56" s="53">
        <v>21</v>
      </c>
      <c r="B56" s="180" t="s">
        <v>320</v>
      </c>
      <c r="C56" s="53"/>
      <c r="D56" s="204"/>
      <c r="E56" s="95"/>
      <c r="F56" s="123"/>
    </row>
    <row r="57" spans="1:7" x14ac:dyDescent="0.25">
      <c r="A57" s="162"/>
      <c r="B57" s="59" t="s">
        <v>256</v>
      </c>
      <c r="C57" s="53" t="s">
        <v>11</v>
      </c>
      <c r="D57" s="202">
        <v>20</v>
      </c>
      <c r="E57" s="95"/>
      <c r="F57" s="123">
        <f t="shared" ref="F57:F59" si="9">E57*D57</f>
        <v>0</v>
      </c>
    </row>
    <row r="58" spans="1:7" ht="17.25" x14ac:dyDescent="0.25">
      <c r="A58" s="53"/>
      <c r="B58" s="59" t="s">
        <v>212</v>
      </c>
      <c r="C58" s="53" t="s">
        <v>264</v>
      </c>
      <c r="D58" s="204">
        <v>30</v>
      </c>
      <c r="E58" s="95"/>
      <c r="F58" s="123">
        <f t="shared" si="9"/>
        <v>0</v>
      </c>
    </row>
    <row r="59" spans="1:7" x14ac:dyDescent="0.25">
      <c r="A59" s="53"/>
      <c r="B59" s="69" t="s">
        <v>321</v>
      </c>
      <c r="C59" s="53" t="s">
        <v>18</v>
      </c>
      <c r="D59" s="202">
        <v>70</v>
      </c>
      <c r="E59" s="95"/>
      <c r="F59" s="123">
        <f t="shared" si="9"/>
        <v>0</v>
      </c>
      <c r="G59" s="6"/>
    </row>
    <row r="60" spans="1:7" x14ac:dyDescent="0.25">
      <c r="A60" s="53"/>
      <c r="B60" s="69" t="s">
        <v>263</v>
      </c>
      <c r="C60" s="53" t="s">
        <v>18</v>
      </c>
      <c r="D60" s="202">
        <v>45</v>
      </c>
      <c r="E60" s="95"/>
      <c r="F60" s="123">
        <f t="shared" ref="F60" si="10">E60*D60</f>
        <v>0</v>
      </c>
      <c r="G60" s="6"/>
    </row>
    <row r="61" spans="1:7" x14ac:dyDescent="0.25">
      <c r="A61" s="53"/>
      <c r="B61" s="69" t="s">
        <v>322</v>
      </c>
      <c r="C61" s="53" t="s">
        <v>18</v>
      </c>
      <c r="D61" s="202">
        <v>80</v>
      </c>
      <c r="E61" s="95"/>
      <c r="F61" s="123">
        <f t="shared" ref="F61:F62" si="11">E61*D61</f>
        <v>0</v>
      </c>
      <c r="G61" s="6"/>
    </row>
    <row r="62" spans="1:7" x14ac:dyDescent="0.25">
      <c r="A62" s="162"/>
      <c r="B62" s="59" t="s">
        <v>323</v>
      </c>
      <c r="C62" s="53" t="s">
        <v>11</v>
      </c>
      <c r="D62" s="202">
        <v>65</v>
      </c>
      <c r="E62" s="95"/>
      <c r="F62" s="123">
        <f t="shared" si="11"/>
        <v>0</v>
      </c>
    </row>
    <row r="63" spans="1:7" x14ac:dyDescent="0.25">
      <c r="A63" s="162"/>
      <c r="B63" s="59" t="s">
        <v>324</v>
      </c>
      <c r="C63" s="53" t="s">
        <v>11</v>
      </c>
      <c r="D63" s="202">
        <v>15</v>
      </c>
      <c r="E63" s="95"/>
      <c r="F63" s="123">
        <f t="shared" ref="F63" si="12">E63*D63</f>
        <v>0</v>
      </c>
    </row>
    <row r="64" spans="1:7" x14ac:dyDescent="0.25">
      <c r="A64" s="256"/>
      <c r="B64" s="271" t="s">
        <v>325</v>
      </c>
      <c r="C64" s="272" t="s">
        <v>11</v>
      </c>
      <c r="D64" s="273">
        <v>4</v>
      </c>
      <c r="E64" s="274"/>
      <c r="F64" s="275">
        <f t="shared" ref="F64" si="13">E64*D64</f>
        <v>0</v>
      </c>
    </row>
    <row r="65" spans="2:6" ht="15.75" thickBot="1" x14ac:dyDescent="0.3"/>
    <row r="66" spans="2:6" ht="15.75" thickBot="1" x14ac:dyDescent="0.3">
      <c r="B66" s="282" t="s">
        <v>235</v>
      </c>
      <c r="C66" s="283"/>
      <c r="D66" s="283"/>
      <c r="E66" s="283"/>
      <c r="F66" s="196">
        <f>SUM(F9:F64)</f>
        <v>0</v>
      </c>
    </row>
    <row r="67" spans="2:6" x14ac:dyDescent="0.25">
      <c r="B67" s="19"/>
      <c r="C67" s="19"/>
      <c r="D67" s="19"/>
      <c r="E67" s="107"/>
      <c r="F67" s="130"/>
    </row>
  </sheetData>
  <sortState ref="A9:F57">
    <sortCondition ref="A9"/>
  </sortState>
  <mergeCells count="5">
    <mergeCell ref="A1:F1"/>
    <mergeCell ref="A2:F2"/>
    <mergeCell ref="A4:F4"/>
    <mergeCell ref="A6:F6"/>
    <mergeCell ref="B66:E66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Zeros="0" zoomScale="85" zoomScaleNormal="85" zoomScaleSheetLayoutView="85" workbookViewId="0">
      <selection activeCell="B55" sqref="B55"/>
    </sheetView>
  </sheetViews>
  <sheetFormatPr baseColWidth="10" defaultColWidth="11.42578125" defaultRowHeight="15" x14ac:dyDescent="0.25"/>
  <cols>
    <col min="1" max="1" width="11.42578125" style="198"/>
    <col min="2" max="2" width="78.5703125" style="1" customWidth="1"/>
    <col min="3" max="3" width="11.42578125" style="198"/>
    <col min="4" max="4" width="11.42578125" style="13"/>
    <col min="5" max="5" width="14.7109375" style="87" customWidth="1"/>
    <col min="6" max="6" width="13.42578125" style="115" bestFit="1" customWidth="1"/>
    <col min="7" max="16384" width="11.42578125" style="11"/>
  </cols>
  <sheetData>
    <row r="1" spans="1:6" ht="18.75" x14ac:dyDescent="0.3">
      <c r="A1" s="280" t="s">
        <v>142</v>
      </c>
      <c r="B1" s="280"/>
      <c r="C1" s="280"/>
      <c r="D1" s="280"/>
      <c r="E1" s="280"/>
      <c r="F1" s="280"/>
    </row>
    <row r="2" spans="1:6" ht="18.75" x14ac:dyDescent="0.3">
      <c r="A2" s="280" t="s">
        <v>141</v>
      </c>
      <c r="B2" s="280"/>
      <c r="C2" s="280"/>
      <c r="D2" s="280"/>
      <c r="E2" s="280"/>
      <c r="F2" s="280"/>
    </row>
    <row r="4" spans="1:6" ht="21" x14ac:dyDescent="0.35">
      <c r="A4" s="281" t="s">
        <v>326</v>
      </c>
      <c r="B4" s="281"/>
      <c r="C4" s="281"/>
      <c r="D4" s="281"/>
      <c r="E4" s="281"/>
      <c r="F4" s="281"/>
    </row>
    <row r="5" spans="1:6" x14ac:dyDescent="0.25">
      <c r="A5" s="258"/>
      <c r="B5" s="258"/>
      <c r="C5" s="258"/>
      <c r="D5" s="258"/>
      <c r="E5" s="86"/>
    </row>
    <row r="6" spans="1:6" ht="21" x14ac:dyDescent="0.35">
      <c r="A6" s="281" t="s">
        <v>330</v>
      </c>
      <c r="B6" s="281"/>
      <c r="C6" s="281"/>
      <c r="D6" s="281"/>
      <c r="E6" s="281"/>
      <c r="F6" s="281"/>
    </row>
    <row r="8" spans="1:6" x14ac:dyDescent="0.25">
      <c r="A8" s="3" t="s">
        <v>0</v>
      </c>
      <c r="B8" s="7" t="s">
        <v>1</v>
      </c>
      <c r="C8" s="3" t="s">
        <v>2</v>
      </c>
      <c r="D8" s="14" t="s">
        <v>3</v>
      </c>
      <c r="E8" s="88" t="s">
        <v>4</v>
      </c>
      <c r="F8" s="116" t="s">
        <v>5</v>
      </c>
    </row>
    <row r="9" spans="1:6" ht="30" x14ac:dyDescent="0.25">
      <c r="A9" s="215">
        <v>1</v>
      </c>
      <c r="B9" s="10" t="s">
        <v>240</v>
      </c>
      <c r="C9" s="17" t="s">
        <v>73</v>
      </c>
      <c r="D9" s="18">
        <v>1</v>
      </c>
      <c r="E9" s="95"/>
      <c r="F9" s="118">
        <f t="shared" ref="F9:F14" si="0">E9*D9</f>
        <v>0</v>
      </c>
    </row>
    <row r="10" spans="1:6" x14ac:dyDescent="0.25">
      <c r="A10" s="215">
        <v>2</v>
      </c>
      <c r="B10" s="10" t="s">
        <v>241</v>
      </c>
      <c r="C10" s="17" t="s">
        <v>73</v>
      </c>
      <c r="D10" s="18">
        <v>1</v>
      </c>
      <c r="E10" s="95"/>
      <c r="F10" s="118">
        <f t="shared" si="0"/>
        <v>0</v>
      </c>
    </row>
    <row r="11" spans="1:6" ht="30" x14ac:dyDescent="0.25">
      <c r="A11" s="215">
        <v>3</v>
      </c>
      <c r="B11" s="10" t="s">
        <v>244</v>
      </c>
      <c r="C11" s="17" t="s">
        <v>11</v>
      </c>
      <c r="D11" s="18">
        <v>120</v>
      </c>
      <c r="E11" s="95"/>
      <c r="F11" s="118">
        <f t="shared" si="0"/>
        <v>0</v>
      </c>
    </row>
    <row r="12" spans="1:6" ht="30" x14ac:dyDescent="0.25">
      <c r="A12" s="215">
        <v>4</v>
      </c>
      <c r="B12" s="59" t="s">
        <v>242</v>
      </c>
      <c r="C12" s="17" t="s">
        <v>11</v>
      </c>
      <c r="D12" s="18">
        <v>25</v>
      </c>
      <c r="E12" s="95"/>
      <c r="F12" s="118">
        <f t="shared" si="0"/>
        <v>0</v>
      </c>
    </row>
    <row r="13" spans="1:6" x14ac:dyDescent="0.25">
      <c r="A13" s="215">
        <v>5</v>
      </c>
      <c r="B13" s="10" t="s">
        <v>151</v>
      </c>
      <c r="C13" s="17" t="s">
        <v>12</v>
      </c>
      <c r="D13" s="18">
        <v>2</v>
      </c>
      <c r="E13" s="95"/>
      <c r="F13" s="118">
        <f t="shared" si="0"/>
        <v>0</v>
      </c>
    </row>
    <row r="14" spans="1:6" ht="15.75" thickBot="1" x14ac:dyDescent="0.3">
      <c r="A14" s="215">
        <v>6</v>
      </c>
      <c r="B14" s="10" t="s">
        <v>243</v>
      </c>
      <c r="C14" s="17" t="s">
        <v>73</v>
      </c>
      <c r="D14" s="18">
        <v>1</v>
      </c>
      <c r="E14" s="95"/>
      <c r="F14" s="118">
        <f t="shared" si="0"/>
        <v>0</v>
      </c>
    </row>
    <row r="15" spans="1:6" ht="15.75" thickBot="1" x14ac:dyDescent="0.3">
      <c r="B15" s="282" t="s">
        <v>236</v>
      </c>
      <c r="C15" s="283"/>
      <c r="D15" s="283"/>
      <c r="E15" s="283"/>
      <c r="F15" s="196">
        <f>SUM(F9:F14)</f>
        <v>0</v>
      </c>
    </row>
    <row r="16" spans="1:6" x14ac:dyDescent="0.25">
      <c r="B16" s="19"/>
      <c r="C16" s="19"/>
      <c r="D16" s="19"/>
      <c r="E16" s="107"/>
      <c r="F16" s="130"/>
    </row>
  </sheetData>
  <mergeCells count="5">
    <mergeCell ref="A1:F1"/>
    <mergeCell ref="A2:F2"/>
    <mergeCell ref="A4:F4"/>
    <mergeCell ref="A6:F6"/>
    <mergeCell ref="B15:E15"/>
  </mergeCells>
  <pageMargins left="0.23622047244094491" right="0.23622047244094491" top="0.74803149606299213" bottom="0.74803149606299213" header="0.31496062992125984" footer="0.31496062992125984"/>
  <pageSetup paperSize="256" scale="70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topLeftCell="A10" zoomScale="90" zoomScaleNormal="90" workbookViewId="0">
      <selection activeCell="B55" sqref="B55"/>
    </sheetView>
  </sheetViews>
  <sheetFormatPr baseColWidth="10" defaultColWidth="11.42578125" defaultRowHeight="15" x14ac:dyDescent="0.25"/>
  <cols>
    <col min="1" max="1" width="11.42578125" style="258"/>
    <col min="2" max="2" width="78.5703125" style="1" customWidth="1"/>
    <col min="3" max="3" width="11.42578125" style="258"/>
    <col min="4" max="4" width="11.42578125" style="13"/>
    <col min="5" max="5" width="14.7109375" style="87" customWidth="1"/>
    <col min="6" max="6" width="14.28515625" style="115" bestFit="1" customWidth="1"/>
    <col min="7" max="7" width="8.42578125" style="11" customWidth="1"/>
    <col min="8" max="11" width="0" style="11" hidden="1" customWidth="1"/>
    <col min="12" max="16384" width="11.42578125" style="11"/>
  </cols>
  <sheetData>
    <row r="1" spans="1:13" ht="18.75" x14ac:dyDescent="0.3">
      <c r="A1" s="280" t="s">
        <v>142</v>
      </c>
      <c r="B1" s="280"/>
      <c r="C1" s="280"/>
      <c r="D1" s="280"/>
      <c r="E1" s="280"/>
      <c r="F1" s="280"/>
    </row>
    <row r="2" spans="1:13" ht="18.75" x14ac:dyDescent="0.3">
      <c r="A2" s="280" t="s">
        <v>141</v>
      </c>
      <c r="B2" s="280"/>
      <c r="C2" s="280"/>
      <c r="D2" s="280"/>
      <c r="E2" s="280"/>
      <c r="F2" s="280"/>
    </row>
    <row r="4" spans="1:13" x14ac:dyDescent="0.25">
      <c r="A4" s="286"/>
      <c r="B4" s="286"/>
      <c r="C4" s="286"/>
      <c r="D4" s="286"/>
      <c r="E4" s="286"/>
      <c r="F4" s="286"/>
    </row>
    <row r="5" spans="1:13" x14ac:dyDescent="0.25">
      <c r="B5" s="258"/>
      <c r="D5" s="258"/>
      <c r="E5" s="86"/>
    </row>
    <row r="6" spans="1:13" ht="15.75" x14ac:dyDescent="0.25">
      <c r="A6" s="287" t="s">
        <v>233</v>
      </c>
      <c r="B6" s="287"/>
      <c r="C6" s="287"/>
      <c r="D6" s="287"/>
      <c r="E6" s="287"/>
      <c r="F6" s="287"/>
    </row>
    <row r="7" spans="1:13" s="142" customFormat="1" ht="15.75" x14ac:dyDescent="0.25">
      <c r="A7" s="151"/>
      <c r="B7" s="151"/>
      <c r="C7" s="151"/>
      <c r="D7" s="151"/>
      <c r="E7" s="151"/>
      <c r="F7" s="151"/>
    </row>
    <row r="8" spans="1:13" s="142" customFormat="1" ht="15.75" x14ac:dyDescent="0.25">
      <c r="A8" s="151"/>
      <c r="B8" s="151"/>
      <c r="C8" s="151"/>
      <c r="D8" s="151"/>
      <c r="E8" s="151"/>
      <c r="F8" s="151"/>
    </row>
    <row r="9" spans="1:13" s="22" customFormat="1" x14ac:dyDescent="0.25">
      <c r="A9" s="152">
        <v>2</v>
      </c>
      <c r="B9" s="141" t="s">
        <v>8</v>
      </c>
      <c r="C9" s="153"/>
      <c r="D9" s="154"/>
      <c r="E9" s="155"/>
      <c r="F9" s="156"/>
      <c r="H9" s="11"/>
      <c r="I9" s="11"/>
      <c r="J9" s="11"/>
      <c r="K9" s="11"/>
      <c r="L9" s="11"/>
      <c r="M9" s="11"/>
    </row>
    <row r="10" spans="1:13" s="22" customFormat="1" x14ac:dyDescent="0.25">
      <c r="A10" s="23"/>
      <c r="B10" s="10"/>
      <c r="C10" s="23"/>
      <c r="D10" s="25"/>
      <c r="E10" s="90"/>
      <c r="F10" s="105"/>
      <c r="H10" s="11"/>
      <c r="I10" s="11"/>
      <c r="J10" s="11"/>
      <c r="K10" s="11"/>
      <c r="L10" s="11"/>
      <c r="M10" s="11"/>
    </row>
    <row r="11" spans="1:13" s="22" customFormat="1" x14ac:dyDescent="0.25">
      <c r="A11" s="23" t="s">
        <v>110</v>
      </c>
      <c r="B11" s="60" t="s">
        <v>49</v>
      </c>
      <c r="C11" s="23"/>
      <c r="D11" s="31"/>
      <c r="E11" s="90"/>
      <c r="F11" s="105">
        <f>E11*D11</f>
        <v>0</v>
      </c>
    </row>
    <row r="12" spans="1:13" s="22" customFormat="1" x14ac:dyDescent="0.25">
      <c r="A12" s="23" t="s">
        <v>245</v>
      </c>
      <c r="B12" s="32" t="s">
        <v>279</v>
      </c>
      <c r="C12" s="23" t="s">
        <v>21</v>
      </c>
      <c r="D12" s="31">
        <v>1460</v>
      </c>
      <c r="E12" s="90"/>
      <c r="F12" s="105">
        <f>E12*D12</f>
        <v>0</v>
      </c>
      <c r="G12" s="199"/>
      <c r="H12" s="199">
        <v>2050</v>
      </c>
      <c r="I12" s="11"/>
      <c r="J12" s="11"/>
      <c r="K12" s="11"/>
      <c r="L12" s="11"/>
      <c r="M12" s="11"/>
    </row>
    <row r="13" spans="1:13" s="22" customFormat="1" ht="17.25" x14ac:dyDescent="0.25">
      <c r="A13" s="23" t="s">
        <v>205</v>
      </c>
      <c r="B13" s="10" t="s">
        <v>208</v>
      </c>
      <c r="C13" s="23" t="s">
        <v>127</v>
      </c>
      <c r="D13" s="31">
        <v>1000</v>
      </c>
      <c r="E13" s="90"/>
      <c r="F13" s="105">
        <f>E13*D13</f>
        <v>0</v>
      </c>
      <c r="G13" s="199"/>
      <c r="H13" s="199">
        <v>2450</v>
      </c>
    </row>
    <row r="14" spans="1:13" s="22" customFormat="1" ht="17.25" x14ac:dyDescent="0.25">
      <c r="A14" s="23" t="s">
        <v>206</v>
      </c>
      <c r="B14" s="10" t="s">
        <v>138</v>
      </c>
      <c r="C14" s="23" t="s">
        <v>127</v>
      </c>
      <c r="D14" s="31">
        <v>730</v>
      </c>
      <c r="E14" s="90"/>
      <c r="F14" s="105">
        <f>E14*D14</f>
        <v>0</v>
      </c>
      <c r="G14" s="199"/>
      <c r="H14" s="199">
        <f>SUM(H12:H13)</f>
        <v>4500</v>
      </c>
    </row>
    <row r="15" spans="1:13" s="22" customFormat="1" hidden="1" x14ac:dyDescent="0.25">
      <c r="A15" s="23" t="s">
        <v>111</v>
      </c>
      <c r="B15" s="10" t="s">
        <v>131</v>
      </c>
      <c r="C15" s="23" t="s">
        <v>18</v>
      </c>
      <c r="D15" s="31"/>
      <c r="E15" s="92">
        <v>0.25</v>
      </c>
      <c r="F15" s="105">
        <f>E15*D15</f>
        <v>0</v>
      </c>
      <c r="G15" s="199"/>
      <c r="H15" s="199"/>
    </row>
    <row r="16" spans="1:13" s="22" customFormat="1" ht="15.75" thickBot="1" x14ac:dyDescent="0.3">
      <c r="A16" s="23"/>
      <c r="B16" s="32"/>
      <c r="C16" s="23"/>
      <c r="D16" s="25"/>
      <c r="E16" s="90"/>
      <c r="F16" s="105"/>
      <c r="G16" s="199"/>
      <c r="H16" s="199">
        <v>780</v>
      </c>
      <c r="I16" s="22">
        <f>H12+H13-H16</f>
        <v>3720</v>
      </c>
      <c r="J16" s="22">
        <f>I16*0.5</f>
        <v>1860</v>
      </c>
    </row>
    <row r="17" spans="1:8" ht="15.75" thickBot="1" x14ac:dyDescent="0.3">
      <c r="A17" s="62"/>
      <c r="B17" s="50" t="s">
        <v>50</v>
      </c>
      <c r="C17" s="51"/>
      <c r="D17" s="63"/>
      <c r="E17" s="94"/>
      <c r="F17" s="119">
        <f>SUM(F12:F15)</f>
        <v>0</v>
      </c>
    </row>
    <row r="18" spans="1:8" x14ac:dyDescent="0.25">
      <c r="A18" s="47">
        <v>3</v>
      </c>
      <c r="B18" s="48" t="s">
        <v>17</v>
      </c>
      <c r="C18" s="17"/>
      <c r="D18" s="40"/>
      <c r="E18" s="93"/>
      <c r="F18" s="118"/>
      <c r="H18" s="11">
        <f>H13-H16</f>
        <v>1670</v>
      </c>
    </row>
    <row r="19" spans="1:8" x14ac:dyDescent="0.25">
      <c r="A19" s="17"/>
      <c r="B19" s="10"/>
      <c r="C19" s="17"/>
      <c r="D19" s="40"/>
      <c r="E19" s="93"/>
      <c r="F19" s="118"/>
    </row>
    <row r="20" spans="1:8" x14ac:dyDescent="0.25">
      <c r="A20" s="17" t="s">
        <v>113</v>
      </c>
      <c r="B20" s="10" t="s">
        <v>40</v>
      </c>
      <c r="C20" s="17"/>
      <c r="D20" s="34"/>
      <c r="E20" s="93"/>
      <c r="F20" s="118"/>
    </row>
    <row r="21" spans="1:8" x14ac:dyDescent="0.25">
      <c r="A21" s="17" t="s">
        <v>41</v>
      </c>
      <c r="B21" s="10" t="s">
        <v>46</v>
      </c>
      <c r="C21" s="17" t="s">
        <v>11</v>
      </c>
      <c r="D21" s="18">
        <v>440</v>
      </c>
      <c r="E21" s="93"/>
      <c r="F21" s="118">
        <f>E21*D21</f>
        <v>0</v>
      </c>
    </row>
    <row r="22" spans="1:8" hidden="1" x14ac:dyDescent="0.25">
      <c r="A22" s="17" t="s">
        <v>42</v>
      </c>
      <c r="B22" s="10" t="s">
        <v>80</v>
      </c>
      <c r="C22" s="17" t="s">
        <v>11</v>
      </c>
      <c r="D22" s="18"/>
      <c r="E22" s="95"/>
      <c r="F22" s="118">
        <f>E22*D22</f>
        <v>0</v>
      </c>
    </row>
    <row r="23" spans="1:8" x14ac:dyDescent="0.25">
      <c r="A23" s="17" t="s">
        <v>114</v>
      </c>
      <c r="B23" s="32" t="s">
        <v>47</v>
      </c>
      <c r="C23" s="21"/>
      <c r="D23" s="53"/>
      <c r="E23" s="95"/>
      <c r="F23" s="118"/>
    </row>
    <row r="24" spans="1:8" x14ac:dyDescent="0.25">
      <c r="A24" s="17" t="s">
        <v>48</v>
      </c>
      <c r="B24" s="10" t="s">
        <v>81</v>
      </c>
      <c r="C24" s="17" t="s">
        <v>11</v>
      </c>
      <c r="D24" s="18">
        <v>420</v>
      </c>
      <c r="E24" s="95"/>
      <c r="F24" s="118">
        <f>E24*D24</f>
        <v>0</v>
      </c>
    </row>
    <row r="25" spans="1:8" hidden="1" x14ac:dyDescent="0.25">
      <c r="A25" s="17" t="s">
        <v>126</v>
      </c>
      <c r="B25" s="10" t="s">
        <v>125</v>
      </c>
      <c r="C25" s="17" t="s">
        <v>11</v>
      </c>
      <c r="D25" s="18"/>
      <c r="E25" s="95"/>
      <c r="F25" s="118">
        <f>E25*D25</f>
        <v>0</v>
      </c>
    </row>
    <row r="26" spans="1:8" ht="15.75" thickBot="1" x14ac:dyDescent="0.3">
      <c r="A26" s="17"/>
      <c r="B26" s="10"/>
      <c r="C26" s="17"/>
      <c r="D26" s="40"/>
      <c r="E26" s="93"/>
      <c r="F26" s="118"/>
    </row>
    <row r="27" spans="1:8" ht="15.75" thickBot="1" x14ac:dyDescent="0.3">
      <c r="A27" s="139"/>
      <c r="B27" s="50" t="s">
        <v>52</v>
      </c>
      <c r="C27" s="54"/>
      <c r="D27" s="55"/>
      <c r="E27" s="96"/>
      <c r="F27" s="119">
        <f>SUM(F21:F26)</f>
        <v>0</v>
      </c>
    </row>
    <row r="28" spans="1:8" x14ac:dyDescent="0.25">
      <c r="A28" s="140">
        <v>4</v>
      </c>
      <c r="B28" s="141" t="s">
        <v>38</v>
      </c>
      <c r="C28" s="33"/>
      <c r="D28" s="137"/>
      <c r="E28" s="98"/>
      <c r="F28" s="121"/>
    </row>
    <row r="29" spans="1:8" x14ac:dyDescent="0.25">
      <c r="A29" s="17"/>
      <c r="B29" s="66"/>
      <c r="C29" s="17"/>
      <c r="D29" s="34"/>
      <c r="E29" s="93"/>
      <c r="F29" s="118"/>
    </row>
    <row r="30" spans="1:8" x14ac:dyDescent="0.25">
      <c r="A30" s="47" t="s">
        <v>174</v>
      </c>
      <c r="B30" s="67" t="s">
        <v>9</v>
      </c>
      <c r="C30" s="17"/>
      <c r="D30" s="34"/>
      <c r="E30" s="93"/>
      <c r="F30" s="118"/>
    </row>
    <row r="31" spans="1:8" x14ac:dyDescent="0.25">
      <c r="A31" s="47"/>
      <c r="B31" s="67"/>
      <c r="C31" s="17"/>
      <c r="D31" s="34"/>
      <c r="E31" s="93"/>
      <c r="F31" s="118"/>
    </row>
    <row r="32" spans="1:8" ht="18.75" customHeight="1" x14ac:dyDescent="0.25">
      <c r="A32" s="17" t="s">
        <v>175</v>
      </c>
      <c r="B32" s="10" t="s">
        <v>75</v>
      </c>
      <c r="C32" s="17"/>
      <c r="D32" s="42"/>
      <c r="E32" s="93"/>
      <c r="F32" s="118">
        <f t="shared" ref="F32:F40" si="0">E32*D32</f>
        <v>0</v>
      </c>
    </row>
    <row r="33" spans="1:12" x14ac:dyDescent="0.25">
      <c r="A33" s="17" t="s">
        <v>176</v>
      </c>
      <c r="B33" s="32" t="s">
        <v>247</v>
      </c>
      <c r="C33" s="17" t="s">
        <v>11</v>
      </c>
      <c r="D33" s="68">
        <v>40</v>
      </c>
      <c r="E33" s="93"/>
      <c r="F33" s="118">
        <f>E33*D33</f>
        <v>0</v>
      </c>
    </row>
    <row r="34" spans="1:12" x14ac:dyDescent="0.25">
      <c r="A34" s="17" t="s">
        <v>176</v>
      </c>
      <c r="B34" s="32" t="s">
        <v>229</v>
      </c>
      <c r="C34" s="17" t="s">
        <v>11</v>
      </c>
      <c r="D34" s="68">
        <v>220</v>
      </c>
      <c r="E34" s="93"/>
      <c r="F34" s="118">
        <f t="shared" si="0"/>
        <v>0</v>
      </c>
    </row>
    <row r="35" spans="1:12" x14ac:dyDescent="0.25">
      <c r="A35" s="17" t="s">
        <v>177</v>
      </c>
      <c r="B35" s="69" t="s">
        <v>122</v>
      </c>
      <c r="C35" s="43"/>
      <c r="D35" s="56"/>
      <c r="E35" s="93"/>
      <c r="F35" s="118">
        <f t="shared" si="0"/>
        <v>0</v>
      </c>
    </row>
    <row r="36" spans="1:12" x14ac:dyDescent="0.25">
      <c r="A36" s="17" t="s">
        <v>207</v>
      </c>
      <c r="B36" s="32" t="s">
        <v>247</v>
      </c>
      <c r="C36" s="17" t="s">
        <v>11</v>
      </c>
      <c r="D36" s="68">
        <v>40</v>
      </c>
      <c r="E36" s="93"/>
      <c r="F36" s="118">
        <f>E36*D36</f>
        <v>0</v>
      </c>
    </row>
    <row r="37" spans="1:12" x14ac:dyDescent="0.25">
      <c r="A37" s="17" t="s">
        <v>207</v>
      </c>
      <c r="B37" s="32" t="s">
        <v>229</v>
      </c>
      <c r="C37" s="17" t="s">
        <v>11</v>
      </c>
      <c r="D37" s="68">
        <v>220</v>
      </c>
      <c r="E37" s="93"/>
      <c r="F37" s="118">
        <f t="shared" si="0"/>
        <v>0</v>
      </c>
      <c r="L37" s="200"/>
    </row>
    <row r="38" spans="1:12" ht="18.75" customHeight="1" x14ac:dyDescent="0.25">
      <c r="A38" s="23" t="s">
        <v>178</v>
      </c>
      <c r="B38" s="32" t="s">
        <v>69</v>
      </c>
      <c r="C38" s="17" t="s">
        <v>12</v>
      </c>
      <c r="D38" s="15">
        <v>5</v>
      </c>
      <c r="E38" s="93"/>
      <c r="F38" s="118">
        <f t="shared" si="0"/>
        <v>0</v>
      </c>
    </row>
    <row r="39" spans="1:12" x14ac:dyDescent="0.25">
      <c r="A39" s="17" t="s">
        <v>213</v>
      </c>
      <c r="B39" s="32" t="s">
        <v>214</v>
      </c>
      <c r="C39" s="17" t="s">
        <v>12</v>
      </c>
      <c r="D39" s="15">
        <v>8</v>
      </c>
      <c r="E39" s="93"/>
      <c r="F39" s="118">
        <f t="shared" si="0"/>
        <v>0</v>
      </c>
    </row>
    <row r="40" spans="1:12" ht="18.75" customHeight="1" x14ac:dyDescent="0.25">
      <c r="A40" s="17" t="s">
        <v>232</v>
      </c>
      <c r="B40" s="32" t="s">
        <v>226</v>
      </c>
      <c r="C40" s="17" t="s">
        <v>73</v>
      </c>
      <c r="D40" s="15">
        <v>3</v>
      </c>
      <c r="E40" s="93"/>
      <c r="F40" s="118">
        <f t="shared" si="0"/>
        <v>0</v>
      </c>
    </row>
    <row r="41" spans="1:12" x14ac:dyDescent="0.25">
      <c r="A41" s="17"/>
      <c r="B41" s="32"/>
      <c r="C41" s="17"/>
      <c r="D41" s="34"/>
      <c r="E41" s="93"/>
      <c r="F41" s="118"/>
    </row>
    <row r="42" spans="1:12" s="16" customFormat="1" x14ac:dyDescent="0.25">
      <c r="A42" s="52"/>
      <c r="B42" s="65" t="s">
        <v>53</v>
      </c>
      <c r="C42" s="70"/>
      <c r="D42" s="37"/>
      <c r="E42" s="97"/>
      <c r="F42" s="120">
        <f>SUM(F33:F40)</f>
        <v>0</v>
      </c>
    </row>
    <row r="43" spans="1:12" x14ac:dyDescent="0.25">
      <c r="A43" s="23"/>
      <c r="B43" s="179"/>
      <c r="C43" s="17"/>
      <c r="D43" s="53"/>
      <c r="E43" s="95"/>
      <c r="F43" s="123"/>
    </row>
    <row r="44" spans="1:12" x14ac:dyDescent="0.25">
      <c r="A44" s="72" t="s">
        <v>115</v>
      </c>
      <c r="B44" s="180" t="s">
        <v>14</v>
      </c>
      <c r="C44" s="17"/>
      <c r="D44" s="71"/>
      <c r="E44" s="93"/>
      <c r="F44" s="122"/>
    </row>
    <row r="45" spans="1:12" x14ac:dyDescent="0.25">
      <c r="A45" s="17"/>
      <c r="B45" s="181"/>
      <c r="C45" s="17"/>
      <c r="D45" s="71"/>
      <c r="E45" s="93"/>
      <c r="F45" s="122"/>
    </row>
    <row r="46" spans="1:12" x14ac:dyDescent="0.25">
      <c r="A46" s="17" t="s">
        <v>179</v>
      </c>
      <c r="B46" s="59" t="s">
        <v>77</v>
      </c>
      <c r="C46" s="17" t="s">
        <v>11</v>
      </c>
      <c r="D46" s="160">
        <v>620</v>
      </c>
      <c r="E46" s="93"/>
      <c r="F46" s="122">
        <f>E46*D46</f>
        <v>0</v>
      </c>
    </row>
    <row r="47" spans="1:12" x14ac:dyDescent="0.25">
      <c r="A47" s="17" t="s">
        <v>181</v>
      </c>
      <c r="B47" s="59" t="s">
        <v>13</v>
      </c>
      <c r="C47" s="17"/>
      <c r="D47" s="71"/>
      <c r="E47" s="93"/>
      <c r="F47" s="122">
        <f>E47*D47</f>
        <v>0</v>
      </c>
    </row>
    <row r="48" spans="1:12" x14ac:dyDescent="0.25">
      <c r="A48" s="17" t="s">
        <v>76</v>
      </c>
      <c r="B48" s="59" t="s">
        <v>31</v>
      </c>
      <c r="C48" s="17" t="s">
        <v>11</v>
      </c>
      <c r="D48" s="73">
        <v>620</v>
      </c>
      <c r="E48" s="93"/>
      <c r="F48" s="122">
        <f>E48*D48</f>
        <v>0</v>
      </c>
    </row>
    <row r="49" spans="1:8" x14ac:dyDescent="0.25">
      <c r="A49" s="17"/>
      <c r="B49" s="176"/>
      <c r="C49" s="57"/>
      <c r="D49" s="74"/>
      <c r="E49" s="100"/>
      <c r="F49" s="124"/>
    </row>
    <row r="50" spans="1:8" s="16" customFormat="1" ht="15.75" thickBot="1" x14ac:dyDescent="0.3">
      <c r="A50" s="52"/>
      <c r="B50" s="178" t="s">
        <v>54</v>
      </c>
      <c r="C50" s="75"/>
      <c r="D50" s="39"/>
      <c r="E50" s="101"/>
      <c r="F50" s="125">
        <f>SUM(F46:F49)</f>
        <v>0</v>
      </c>
    </row>
    <row r="51" spans="1:8" ht="15.75" thickBot="1" x14ac:dyDescent="0.3">
      <c r="A51" s="49"/>
      <c r="B51" s="182" t="s">
        <v>55</v>
      </c>
      <c r="C51" s="78"/>
      <c r="D51" s="55"/>
      <c r="E51" s="96"/>
      <c r="F51" s="119">
        <f>+F50+F42</f>
        <v>0</v>
      </c>
    </row>
    <row r="52" spans="1:8" x14ac:dyDescent="0.25">
      <c r="A52" s="17"/>
      <c r="B52" s="10"/>
      <c r="C52" s="17"/>
      <c r="D52" s="40"/>
      <c r="E52" s="93"/>
      <c r="F52" s="118"/>
    </row>
    <row r="53" spans="1:8" x14ac:dyDescent="0.25">
      <c r="A53" s="47">
        <v>5</v>
      </c>
      <c r="B53" s="48" t="s">
        <v>249</v>
      </c>
      <c r="C53" s="17"/>
      <c r="D53" s="40"/>
      <c r="E53" s="93"/>
      <c r="F53" s="118"/>
    </row>
    <row r="54" spans="1:8" x14ac:dyDescent="0.25">
      <c r="A54" s="17"/>
      <c r="B54" s="10"/>
      <c r="C54" s="17"/>
      <c r="D54" s="40"/>
      <c r="E54" s="93"/>
      <c r="F54" s="118"/>
    </row>
    <row r="55" spans="1:8" x14ac:dyDescent="0.25">
      <c r="A55" s="17" t="s">
        <v>116</v>
      </c>
      <c r="B55" s="10" t="s">
        <v>15</v>
      </c>
      <c r="C55" s="17" t="s">
        <v>18</v>
      </c>
      <c r="D55" s="18">
        <v>890</v>
      </c>
      <c r="E55" s="93"/>
      <c r="F55" s="118">
        <f t="shared" ref="F55:F60" si="1">E55*D55</f>
        <v>0</v>
      </c>
      <c r="H55" s="11">
        <f>117*73</f>
        <v>8541</v>
      </c>
    </row>
    <row r="56" spans="1:8" ht="27.6" customHeight="1" x14ac:dyDescent="0.25">
      <c r="A56" s="80" t="s">
        <v>87</v>
      </c>
      <c r="B56" s="69" t="s">
        <v>134</v>
      </c>
      <c r="C56" s="17" t="s">
        <v>127</v>
      </c>
      <c r="D56" s="15">
        <v>180</v>
      </c>
      <c r="E56" s="93"/>
      <c r="F56" s="118">
        <f t="shared" si="1"/>
        <v>0</v>
      </c>
    </row>
    <row r="57" spans="1:8" ht="17.25" x14ac:dyDescent="0.25">
      <c r="A57" s="17" t="s">
        <v>117</v>
      </c>
      <c r="B57" s="10" t="s">
        <v>280</v>
      </c>
      <c r="C57" s="23" t="s">
        <v>127</v>
      </c>
      <c r="D57" s="18">
        <v>445</v>
      </c>
      <c r="E57" s="93"/>
      <c r="F57" s="118">
        <f t="shared" si="1"/>
        <v>0</v>
      </c>
      <c r="H57" s="11">
        <f>35*35*3.14</f>
        <v>3846.5</v>
      </c>
    </row>
    <row r="58" spans="1:8" s="142" customFormat="1" x14ac:dyDescent="0.25">
      <c r="A58" s="49" t="s">
        <v>90</v>
      </c>
      <c r="B58" s="32" t="s">
        <v>20</v>
      </c>
      <c r="C58" s="43"/>
      <c r="D58" s="34"/>
      <c r="E58" s="93"/>
      <c r="F58" s="118">
        <f t="shared" si="1"/>
        <v>0</v>
      </c>
    </row>
    <row r="59" spans="1:8" s="142" customFormat="1" x14ac:dyDescent="0.25">
      <c r="A59" s="49" t="s">
        <v>59</v>
      </c>
      <c r="B59" s="32" t="s">
        <v>266</v>
      </c>
      <c r="C59" s="43" t="s">
        <v>18</v>
      </c>
      <c r="D59" s="15">
        <v>890</v>
      </c>
      <c r="E59" s="93"/>
      <c r="F59" s="118">
        <f t="shared" si="1"/>
        <v>0</v>
      </c>
    </row>
    <row r="60" spans="1:8" x14ac:dyDescent="0.25">
      <c r="A60" s="49" t="s">
        <v>91</v>
      </c>
      <c r="B60" s="69" t="s">
        <v>268</v>
      </c>
      <c r="C60" s="43"/>
      <c r="D60" s="15"/>
      <c r="E60" s="93"/>
      <c r="F60" s="118">
        <f t="shared" si="1"/>
        <v>0</v>
      </c>
    </row>
    <row r="61" spans="1:8" x14ac:dyDescent="0.25">
      <c r="A61" s="49" t="s">
        <v>136</v>
      </c>
      <c r="B61" s="69" t="s">
        <v>267</v>
      </c>
      <c r="C61" s="43" t="s">
        <v>18</v>
      </c>
      <c r="D61" s="15">
        <v>890</v>
      </c>
      <c r="E61" s="93"/>
      <c r="F61" s="118">
        <f>E61*D61</f>
        <v>0</v>
      </c>
      <c r="H61" s="131"/>
    </row>
    <row r="62" spans="1:8" ht="15.75" thickBot="1" x14ac:dyDescent="0.3">
      <c r="A62" s="17"/>
      <c r="B62" s="32"/>
      <c r="C62" s="17"/>
      <c r="D62" s="40"/>
      <c r="E62" s="93"/>
      <c r="F62" s="118"/>
      <c r="H62" s="11">
        <f>H55-H57</f>
        <v>4694.5</v>
      </c>
    </row>
    <row r="63" spans="1:8" ht="15.75" thickBot="1" x14ac:dyDescent="0.3">
      <c r="A63" s="49"/>
      <c r="B63" s="77" t="s">
        <v>57</v>
      </c>
      <c r="C63" s="54"/>
      <c r="D63" s="41"/>
      <c r="E63" s="96"/>
      <c r="F63" s="119">
        <f>SUM(F55:F61)</f>
        <v>0</v>
      </c>
    </row>
    <row r="64" spans="1:8" x14ac:dyDescent="0.25">
      <c r="A64" s="33"/>
      <c r="B64" s="82"/>
      <c r="C64" s="150"/>
      <c r="D64" s="38"/>
      <c r="E64" s="102"/>
      <c r="F64" s="121"/>
    </row>
    <row r="65" spans="1:8" x14ac:dyDescent="0.25">
      <c r="A65" s="79">
        <v>6</v>
      </c>
      <c r="B65" s="195" t="s">
        <v>165</v>
      </c>
      <c r="C65" s="17"/>
      <c r="D65" s="34"/>
      <c r="E65" s="103"/>
      <c r="F65" s="118"/>
    </row>
    <row r="66" spans="1:8" x14ac:dyDescent="0.25">
      <c r="A66" s="49"/>
      <c r="B66" s="69"/>
      <c r="C66" s="17"/>
      <c r="D66" s="18"/>
      <c r="E66" s="103"/>
      <c r="F66" s="118">
        <f t="shared" ref="F66:F72" si="2">E66*D66</f>
        <v>0</v>
      </c>
    </row>
    <row r="67" spans="1:8" x14ac:dyDescent="0.25">
      <c r="A67" s="49" t="s">
        <v>85</v>
      </c>
      <c r="B67" s="32" t="s">
        <v>15</v>
      </c>
      <c r="C67" s="43" t="s">
        <v>18</v>
      </c>
      <c r="D67" s="15">
        <v>2030</v>
      </c>
      <c r="E67" s="103"/>
      <c r="F67" s="118">
        <f t="shared" si="2"/>
        <v>0</v>
      </c>
    </row>
    <row r="68" spans="1:8" ht="17.25" x14ac:dyDescent="0.25">
      <c r="A68" s="49" t="s">
        <v>86</v>
      </c>
      <c r="B68" s="69" t="s">
        <v>280</v>
      </c>
      <c r="C68" s="23" t="s">
        <v>127</v>
      </c>
      <c r="D68" s="18">
        <v>1015</v>
      </c>
      <c r="E68" s="103"/>
      <c r="F68" s="118">
        <f t="shared" si="2"/>
        <v>0</v>
      </c>
    </row>
    <row r="69" spans="1:8" ht="27.6" customHeight="1" x14ac:dyDescent="0.25">
      <c r="A69" s="80" t="s">
        <v>87</v>
      </c>
      <c r="B69" s="69" t="s">
        <v>134</v>
      </c>
      <c r="C69" s="17" t="s">
        <v>127</v>
      </c>
      <c r="D69" s="15">
        <v>410</v>
      </c>
      <c r="E69" s="103"/>
      <c r="F69" s="118">
        <f t="shared" si="2"/>
        <v>0</v>
      </c>
    </row>
    <row r="70" spans="1:8" s="142" customFormat="1" x14ac:dyDescent="0.25">
      <c r="A70" s="49" t="s">
        <v>90</v>
      </c>
      <c r="B70" s="32" t="s">
        <v>20</v>
      </c>
      <c r="C70" s="43"/>
      <c r="D70" s="34"/>
      <c r="E70" s="103"/>
      <c r="F70" s="118">
        <f t="shared" si="2"/>
        <v>0</v>
      </c>
    </row>
    <row r="71" spans="1:8" s="142" customFormat="1" x14ac:dyDescent="0.25">
      <c r="A71" s="49" t="s">
        <v>59</v>
      </c>
      <c r="B71" s="32" t="s">
        <v>266</v>
      </c>
      <c r="C71" s="43" t="s">
        <v>18</v>
      </c>
      <c r="D71" s="15">
        <v>2030</v>
      </c>
      <c r="E71" s="103"/>
      <c r="F71" s="118">
        <f t="shared" si="2"/>
        <v>0</v>
      </c>
    </row>
    <row r="72" spans="1:8" x14ac:dyDescent="0.25">
      <c r="A72" s="49" t="s">
        <v>91</v>
      </c>
      <c r="B72" s="69" t="s">
        <v>268</v>
      </c>
      <c r="C72" s="43"/>
      <c r="D72" s="15"/>
      <c r="E72" s="103"/>
      <c r="F72" s="118">
        <f t="shared" si="2"/>
        <v>0</v>
      </c>
    </row>
    <row r="73" spans="1:8" x14ac:dyDescent="0.25">
      <c r="A73" s="49" t="s">
        <v>136</v>
      </c>
      <c r="B73" s="69" t="s">
        <v>267</v>
      </c>
      <c r="C73" s="43" t="s">
        <v>18</v>
      </c>
      <c r="D73" s="15">
        <v>2030</v>
      </c>
      <c r="E73" s="103"/>
      <c r="F73" s="118">
        <f>E73*D73</f>
        <v>0</v>
      </c>
      <c r="H73" s="131"/>
    </row>
    <row r="74" spans="1:8" ht="15.75" thickBot="1" x14ac:dyDescent="0.3">
      <c r="A74" s="17"/>
      <c r="B74" s="32"/>
      <c r="C74" s="43"/>
      <c r="D74" s="34"/>
      <c r="E74" s="103"/>
      <c r="F74" s="118"/>
    </row>
    <row r="75" spans="1:8" x14ac:dyDescent="0.25">
      <c r="A75" s="144"/>
      <c r="B75" s="145" t="s">
        <v>227</v>
      </c>
      <c r="C75" s="146"/>
      <c r="D75" s="147"/>
      <c r="E75" s="148"/>
      <c r="F75" s="149">
        <f>SUM(F67:F73)</f>
        <v>0</v>
      </c>
    </row>
    <row r="76" spans="1:8" x14ac:dyDescent="0.25">
      <c r="A76" s="28"/>
      <c r="B76" s="185"/>
      <c r="C76" s="28"/>
      <c r="D76" s="56"/>
      <c r="E76" s="93"/>
      <c r="F76" s="157"/>
    </row>
    <row r="77" spans="1:8" x14ac:dyDescent="0.25">
      <c r="A77" s="47">
        <v>11</v>
      </c>
      <c r="B77" s="174" t="s">
        <v>161</v>
      </c>
      <c r="C77" s="28"/>
      <c r="D77" s="56"/>
      <c r="E77" s="93"/>
      <c r="F77" s="158"/>
    </row>
    <row r="78" spans="1:8" x14ac:dyDescent="0.25">
      <c r="A78" s="28"/>
      <c r="B78" s="186"/>
      <c r="C78" s="28"/>
      <c r="D78" s="56"/>
      <c r="E78" s="93"/>
      <c r="F78" s="158"/>
    </row>
    <row r="79" spans="1:8" s="22" customFormat="1" ht="30" x14ac:dyDescent="0.25">
      <c r="A79" s="4" t="s">
        <v>139</v>
      </c>
      <c r="B79" s="187" t="s">
        <v>163</v>
      </c>
      <c r="C79" s="4" t="s">
        <v>11</v>
      </c>
      <c r="D79" s="162">
        <v>200</v>
      </c>
      <c r="E79" s="93"/>
      <c r="F79" s="105">
        <f>D79*E79</f>
        <v>0</v>
      </c>
    </row>
    <row r="80" spans="1:8" s="22" customFormat="1" ht="30" x14ac:dyDescent="0.25">
      <c r="A80" s="4" t="s">
        <v>200</v>
      </c>
      <c r="B80" s="187" t="s">
        <v>27</v>
      </c>
      <c r="C80" s="4" t="s">
        <v>12</v>
      </c>
      <c r="D80" s="23">
        <v>2</v>
      </c>
      <c r="E80" s="93"/>
      <c r="F80" s="105">
        <f>D80*E80</f>
        <v>0</v>
      </c>
    </row>
    <row r="81" spans="1:6" s="22" customFormat="1" x14ac:dyDescent="0.25">
      <c r="A81" s="4" t="s">
        <v>201</v>
      </c>
      <c r="B81" s="187" t="s">
        <v>70</v>
      </c>
      <c r="C81" s="4" t="s">
        <v>12</v>
      </c>
      <c r="D81" s="23">
        <v>2</v>
      </c>
      <c r="E81" s="93"/>
      <c r="F81" s="105">
        <f>D81*E81</f>
        <v>0</v>
      </c>
    </row>
    <row r="82" spans="1:6" s="22" customFormat="1" x14ac:dyDescent="0.25">
      <c r="A82" s="4" t="s">
        <v>202</v>
      </c>
      <c r="B82" s="187" t="s">
        <v>28</v>
      </c>
      <c r="C82" s="24"/>
      <c r="D82" s="23"/>
      <c r="E82" s="93"/>
      <c r="F82" s="105"/>
    </row>
    <row r="83" spans="1:6" s="22" customFormat="1" x14ac:dyDescent="0.25">
      <c r="A83" s="4"/>
      <c r="B83" s="187" t="s">
        <v>220</v>
      </c>
      <c r="C83" s="4" t="s">
        <v>12</v>
      </c>
      <c r="D83" s="23">
        <v>2</v>
      </c>
      <c r="E83" s="93"/>
      <c r="F83" s="105">
        <f>D83*E83</f>
        <v>0</v>
      </c>
    </row>
    <row r="84" spans="1:6" s="22" customFormat="1" x14ac:dyDescent="0.25">
      <c r="A84" s="4" t="s">
        <v>203</v>
      </c>
      <c r="B84" s="187" t="s">
        <v>29</v>
      </c>
      <c r="C84" s="24"/>
      <c r="D84" s="23"/>
      <c r="E84" s="93"/>
      <c r="F84" s="105"/>
    </row>
    <row r="85" spans="1:6" s="22" customFormat="1" x14ac:dyDescent="0.25">
      <c r="A85" s="4"/>
      <c r="B85" s="187" t="s">
        <v>164</v>
      </c>
      <c r="C85" s="4" t="s">
        <v>12</v>
      </c>
      <c r="D85" s="23">
        <v>6</v>
      </c>
      <c r="E85" s="93"/>
      <c r="F85" s="105">
        <f>D85*E85</f>
        <v>0</v>
      </c>
    </row>
    <row r="86" spans="1:6" s="22" customFormat="1" ht="20.25" customHeight="1" thickBot="1" x14ac:dyDescent="0.3">
      <c r="A86" s="4"/>
      <c r="B86" s="187"/>
      <c r="C86" s="4"/>
      <c r="D86" s="23"/>
      <c r="E86" s="91"/>
      <c r="F86" s="105"/>
    </row>
    <row r="87" spans="1:6" s="22" customFormat="1" ht="15.75" thickBot="1" x14ac:dyDescent="0.3">
      <c r="A87" s="159"/>
      <c r="B87" s="30" t="s">
        <v>204</v>
      </c>
      <c r="C87" s="3"/>
      <c r="D87" s="163"/>
      <c r="E87" s="132"/>
      <c r="F87" s="106">
        <f>SUM(F79:F86)</f>
        <v>0</v>
      </c>
    </row>
    <row r="89" spans="1:6" ht="15.75" x14ac:dyDescent="0.25">
      <c r="B89" s="108" t="s">
        <v>167</v>
      </c>
      <c r="C89" s="109"/>
      <c r="D89" s="110"/>
      <c r="E89" s="102"/>
      <c r="F89" s="127"/>
    </row>
    <row r="90" spans="1:6" x14ac:dyDescent="0.25">
      <c r="B90" s="111"/>
      <c r="C90" s="5"/>
      <c r="D90" s="12"/>
      <c r="E90" s="103"/>
      <c r="F90" s="128"/>
    </row>
    <row r="91" spans="1:6" x14ac:dyDescent="0.25">
      <c r="B91" s="111" t="str">
        <f>B17</f>
        <v>SOUS TOTAL 2 - TRAVAUX PREPARATOIRES/TERRASSEMENTS</v>
      </c>
      <c r="C91" s="5"/>
      <c r="D91" s="12"/>
      <c r="E91" s="103"/>
      <c r="F91" s="128">
        <f>F17</f>
        <v>0</v>
      </c>
    </row>
    <row r="92" spans="1:6" x14ac:dyDescent="0.25">
      <c r="B92" s="111" t="str">
        <f>B27</f>
        <v>SOUS TOTAL 3 - BORDURATIONS</v>
      </c>
      <c r="C92" s="5"/>
      <c r="D92" s="12"/>
      <c r="E92" s="103"/>
      <c r="F92" s="128">
        <f>F27</f>
        <v>0</v>
      </c>
    </row>
    <row r="93" spans="1:6" x14ac:dyDescent="0.25">
      <c r="B93" s="250" t="str">
        <f>B42</f>
        <v>Sous Total - Eaux pluviales</v>
      </c>
      <c r="C93" s="5"/>
      <c r="D93" s="12"/>
      <c r="E93" s="251">
        <f>F42</f>
        <v>0</v>
      </c>
      <c r="F93" s="128"/>
    </row>
    <row r="94" spans="1:6" x14ac:dyDescent="0.25">
      <c r="B94" s="250" t="str">
        <f>B50</f>
        <v>Sous Total - Drainage</v>
      </c>
      <c r="C94" s="5"/>
      <c r="D94" s="12"/>
      <c r="E94" s="251">
        <f>F50</f>
        <v>0</v>
      </c>
      <c r="F94" s="128"/>
    </row>
    <row r="95" spans="1:6" x14ac:dyDescent="0.25">
      <c r="B95" s="111"/>
      <c r="C95" s="5"/>
      <c r="D95" s="12"/>
      <c r="E95" s="103"/>
      <c r="F95" s="128">
        <f>SUM(E93:E94)</f>
        <v>0</v>
      </c>
    </row>
    <row r="96" spans="1:6" x14ac:dyDescent="0.25">
      <c r="B96" s="111" t="str">
        <f>+B63</f>
        <v>SOUS TOTAL 5 - VOIRIE</v>
      </c>
      <c r="C96" s="5"/>
      <c r="D96" s="112"/>
      <c r="E96" s="113"/>
      <c r="F96" s="128">
        <f>+F63</f>
        <v>0</v>
      </c>
    </row>
    <row r="97" spans="2:6" x14ac:dyDescent="0.25">
      <c r="B97" s="111" t="str">
        <f>B75</f>
        <v>SOUS TOTAL 6 - PISTE</v>
      </c>
      <c r="C97" s="5"/>
      <c r="D97" s="112"/>
      <c r="E97" s="113"/>
      <c r="F97" s="128">
        <f>F75</f>
        <v>0</v>
      </c>
    </row>
    <row r="98" spans="2:6" x14ac:dyDescent="0.25">
      <c r="B98" s="9" t="str">
        <f>B87</f>
        <v>SOUS TOTAL 11 - RESEAUX SECS</v>
      </c>
      <c r="C98" s="171"/>
      <c r="D98" s="172"/>
      <c r="E98" s="143"/>
      <c r="F98" s="129">
        <f>F87</f>
        <v>0</v>
      </c>
    </row>
    <row r="100" spans="2:6" ht="15.75" thickBot="1" x14ac:dyDescent="0.3"/>
    <row r="101" spans="2:6" ht="15.75" thickBot="1" x14ac:dyDescent="0.3">
      <c r="B101" s="282" t="s">
        <v>166</v>
      </c>
      <c r="C101" s="283"/>
      <c r="D101" s="283"/>
      <c r="E101" s="283"/>
      <c r="F101" s="196">
        <f>SUM(F91:F98)</f>
        <v>0</v>
      </c>
    </row>
    <row r="102" spans="2:6" x14ac:dyDescent="0.25">
      <c r="B102" s="19"/>
      <c r="C102" s="19"/>
      <c r="D102" s="19"/>
      <c r="E102" s="19"/>
      <c r="F102" s="130"/>
    </row>
  </sheetData>
  <mergeCells count="5">
    <mergeCell ref="A1:F1"/>
    <mergeCell ref="A2:F2"/>
    <mergeCell ref="A4:F4"/>
    <mergeCell ref="A6:F6"/>
    <mergeCell ref="B101:E101"/>
  </mergeCells>
  <pageMargins left="0.7" right="0.7" top="0.75" bottom="0.75" header="0.3" footer="0.3"/>
  <pageSetup paperSize="9" scale="6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topLeftCell="A130" workbookViewId="0">
      <selection activeCell="B55" sqref="B55"/>
    </sheetView>
  </sheetViews>
  <sheetFormatPr baseColWidth="10" defaultColWidth="11.5703125" defaultRowHeight="15" x14ac:dyDescent="0.25"/>
  <cols>
    <col min="1" max="1" width="11.5703125" style="258"/>
    <col min="2" max="2" width="78.5703125" style="1" customWidth="1"/>
    <col min="3" max="3" width="11.5703125" style="258"/>
    <col min="4" max="4" width="11.5703125" style="13"/>
    <col min="5" max="5" width="14.7109375" style="87" customWidth="1"/>
    <col min="6" max="6" width="13.42578125" style="115" bestFit="1" customWidth="1"/>
    <col min="7" max="16384" width="11.5703125" style="11"/>
  </cols>
  <sheetData>
    <row r="1" spans="1:13" ht="18.75" x14ac:dyDescent="0.3">
      <c r="A1" s="280" t="s">
        <v>142</v>
      </c>
      <c r="B1" s="280"/>
      <c r="C1" s="280"/>
      <c r="D1" s="280"/>
      <c r="E1" s="280"/>
      <c r="F1" s="280"/>
    </row>
    <row r="2" spans="1:13" ht="18.75" x14ac:dyDescent="0.3">
      <c r="A2" s="280" t="s">
        <v>141</v>
      </c>
      <c r="B2" s="280"/>
      <c r="C2" s="280"/>
      <c r="D2" s="280"/>
      <c r="E2" s="280"/>
      <c r="F2" s="280"/>
    </row>
    <row r="4" spans="1:13" x14ac:dyDescent="0.25">
      <c r="A4" s="286"/>
      <c r="B4" s="286"/>
      <c r="C4" s="286"/>
      <c r="D4" s="286"/>
      <c r="E4" s="286"/>
      <c r="F4" s="286"/>
    </row>
    <row r="5" spans="1:13" x14ac:dyDescent="0.25">
      <c r="B5" s="258"/>
      <c r="D5" s="258"/>
      <c r="E5" s="86"/>
    </row>
    <row r="6" spans="1:13" ht="21" x14ac:dyDescent="0.35">
      <c r="A6" s="281" t="s">
        <v>228</v>
      </c>
      <c r="B6" s="281"/>
      <c r="C6" s="281"/>
      <c r="D6" s="281"/>
      <c r="E6" s="281"/>
      <c r="F6" s="281"/>
    </row>
    <row r="8" spans="1:13" x14ac:dyDescent="0.25">
      <c r="A8" s="3" t="s">
        <v>0</v>
      </c>
      <c r="B8" s="7" t="s">
        <v>1</v>
      </c>
      <c r="C8" s="3" t="s">
        <v>2</v>
      </c>
      <c r="D8" s="14" t="s">
        <v>3</v>
      </c>
      <c r="E8" s="88" t="s">
        <v>4</v>
      </c>
      <c r="F8" s="116" t="s">
        <v>5</v>
      </c>
    </row>
    <row r="9" spans="1:13" x14ac:dyDescent="0.25">
      <c r="A9" s="44"/>
      <c r="B9" s="45"/>
      <c r="C9" s="44"/>
      <c r="D9" s="46"/>
      <c r="E9" s="89"/>
      <c r="F9" s="117"/>
    </row>
    <row r="10" spans="1:13" s="22" customFormat="1" x14ac:dyDescent="0.25">
      <c r="A10" s="58">
        <v>1</v>
      </c>
      <c r="B10" s="48" t="s">
        <v>128</v>
      </c>
      <c r="C10" s="23"/>
      <c r="D10" s="25"/>
      <c r="E10" s="90"/>
      <c r="F10" s="105"/>
      <c r="H10" s="11"/>
      <c r="I10" s="11"/>
      <c r="J10" s="11"/>
      <c r="K10" s="11"/>
      <c r="L10" s="11"/>
      <c r="M10" s="11"/>
    </row>
    <row r="11" spans="1:13" s="22" customFormat="1" x14ac:dyDescent="0.25">
      <c r="A11" s="23" t="s">
        <v>101</v>
      </c>
      <c r="B11" s="10" t="s">
        <v>67</v>
      </c>
      <c r="C11" s="23" t="s">
        <v>7</v>
      </c>
      <c r="D11" s="31">
        <v>1</v>
      </c>
      <c r="E11" s="90"/>
      <c r="F11" s="105">
        <f>E11*D11</f>
        <v>0</v>
      </c>
      <c r="H11" s="11"/>
      <c r="I11" s="11"/>
      <c r="J11" s="11"/>
      <c r="K11" s="11"/>
      <c r="L11" s="11"/>
      <c r="M11" s="11"/>
    </row>
    <row r="12" spans="1:13" s="22" customFormat="1" x14ac:dyDescent="0.25">
      <c r="A12" s="23" t="s">
        <v>102</v>
      </c>
      <c r="B12" s="10" t="s">
        <v>71</v>
      </c>
      <c r="C12" s="23" t="s">
        <v>7</v>
      </c>
      <c r="D12" s="31">
        <v>1</v>
      </c>
      <c r="E12" s="90"/>
      <c r="F12" s="105">
        <f t="shared" ref="F12:F20" si="0">E12*D12</f>
        <v>0</v>
      </c>
      <c r="H12" s="11"/>
      <c r="I12" s="11"/>
      <c r="J12" s="11"/>
      <c r="K12" s="11"/>
      <c r="L12" s="11"/>
      <c r="M12" s="11"/>
    </row>
    <row r="13" spans="1:13" s="22" customFormat="1" x14ac:dyDescent="0.25">
      <c r="A13" s="23" t="s">
        <v>103</v>
      </c>
      <c r="B13" s="10" t="s">
        <v>63</v>
      </c>
      <c r="C13" s="23" t="s">
        <v>7</v>
      </c>
      <c r="D13" s="31">
        <v>1</v>
      </c>
      <c r="E13" s="90"/>
      <c r="F13" s="105">
        <f t="shared" si="0"/>
        <v>0</v>
      </c>
      <c r="H13" s="11"/>
      <c r="I13" s="11"/>
      <c r="J13" s="11"/>
      <c r="K13" s="11"/>
      <c r="L13" s="11"/>
      <c r="M13" s="11"/>
    </row>
    <row r="14" spans="1:13" s="22" customFormat="1" x14ac:dyDescent="0.25">
      <c r="A14" s="23" t="s">
        <v>104</v>
      </c>
      <c r="B14" s="10" t="s">
        <v>64</v>
      </c>
      <c r="C14" s="23" t="s">
        <v>7</v>
      </c>
      <c r="D14" s="31">
        <v>1</v>
      </c>
      <c r="E14" s="90"/>
      <c r="F14" s="105">
        <f t="shared" si="0"/>
        <v>0</v>
      </c>
      <c r="H14" s="11"/>
      <c r="I14" s="11"/>
      <c r="J14" s="11"/>
      <c r="K14" s="11"/>
      <c r="L14" s="11"/>
      <c r="M14" s="11"/>
    </row>
    <row r="15" spans="1:13" s="22" customFormat="1" x14ac:dyDescent="0.25">
      <c r="A15" s="23" t="s">
        <v>105</v>
      </c>
      <c r="B15" s="10" t="s">
        <v>129</v>
      </c>
      <c r="C15" s="23" t="s">
        <v>7</v>
      </c>
      <c r="D15" s="31">
        <v>1</v>
      </c>
      <c r="E15" s="90"/>
      <c r="F15" s="105">
        <f t="shared" si="0"/>
        <v>0</v>
      </c>
      <c r="H15" s="11"/>
      <c r="I15" s="11"/>
      <c r="J15" s="11"/>
      <c r="K15" s="11"/>
      <c r="L15" s="11"/>
      <c r="M15" s="11"/>
    </row>
    <row r="16" spans="1:13" s="22" customFormat="1" x14ac:dyDescent="0.25">
      <c r="A16" s="23" t="s">
        <v>106</v>
      </c>
      <c r="B16" s="10" t="s">
        <v>65</v>
      </c>
      <c r="C16" s="23" t="s">
        <v>7</v>
      </c>
      <c r="D16" s="31">
        <v>1</v>
      </c>
      <c r="E16" s="90"/>
      <c r="F16" s="105">
        <f t="shared" si="0"/>
        <v>0</v>
      </c>
      <c r="H16" s="11"/>
      <c r="I16" s="11"/>
      <c r="J16" s="11"/>
      <c r="K16" s="11"/>
      <c r="L16" s="11"/>
      <c r="M16" s="11"/>
    </row>
    <row r="17" spans="1:13" s="22" customFormat="1" x14ac:dyDescent="0.25">
      <c r="A17" s="23" t="s">
        <v>107</v>
      </c>
      <c r="B17" s="10" t="s">
        <v>66</v>
      </c>
      <c r="C17" s="23" t="s">
        <v>7</v>
      </c>
      <c r="D17" s="31">
        <v>1</v>
      </c>
      <c r="E17" s="90"/>
      <c r="F17" s="105">
        <f t="shared" si="0"/>
        <v>0</v>
      </c>
      <c r="H17" s="11"/>
      <c r="I17" s="11"/>
      <c r="J17" s="11"/>
      <c r="K17" s="11"/>
      <c r="L17" s="11"/>
      <c r="M17" s="11"/>
    </row>
    <row r="18" spans="1:13" s="22" customFormat="1" x14ac:dyDescent="0.25">
      <c r="A18" s="23" t="s">
        <v>108</v>
      </c>
      <c r="B18" s="10" t="s">
        <v>162</v>
      </c>
      <c r="C18" s="23" t="s">
        <v>7</v>
      </c>
      <c r="D18" s="31">
        <v>1</v>
      </c>
      <c r="E18" s="90"/>
      <c r="F18" s="105">
        <f t="shared" si="0"/>
        <v>0</v>
      </c>
      <c r="H18" s="11"/>
      <c r="I18" s="11"/>
      <c r="J18" s="11"/>
      <c r="K18" s="11"/>
      <c r="L18" s="11"/>
      <c r="M18" s="11"/>
    </row>
    <row r="19" spans="1:13" s="22" customFormat="1" x14ac:dyDescent="0.25">
      <c r="A19" s="23" t="s">
        <v>109</v>
      </c>
      <c r="B19" s="10" t="s">
        <v>45</v>
      </c>
      <c r="C19" s="23" t="s">
        <v>7</v>
      </c>
      <c r="D19" s="31">
        <v>1</v>
      </c>
      <c r="E19" s="90"/>
      <c r="F19" s="105">
        <f t="shared" si="0"/>
        <v>0</v>
      </c>
      <c r="H19" s="11"/>
      <c r="I19" s="11"/>
      <c r="J19" s="11"/>
      <c r="K19" s="11"/>
      <c r="L19" s="11"/>
      <c r="M19" s="11"/>
    </row>
    <row r="20" spans="1:13" s="22" customFormat="1" x14ac:dyDescent="0.25">
      <c r="A20" s="23" t="s">
        <v>168</v>
      </c>
      <c r="B20" s="10" t="s">
        <v>6</v>
      </c>
      <c r="C20" s="23" t="s">
        <v>7</v>
      </c>
      <c r="D20" s="31">
        <v>1</v>
      </c>
      <c r="E20" s="90"/>
      <c r="F20" s="105">
        <f t="shared" si="0"/>
        <v>0</v>
      </c>
      <c r="H20" s="11"/>
      <c r="I20" s="11"/>
      <c r="J20" s="11"/>
      <c r="K20" s="11"/>
      <c r="L20" s="11"/>
      <c r="M20" s="11"/>
    </row>
    <row r="21" spans="1:13" ht="15.75" thickBot="1" x14ac:dyDescent="0.3">
      <c r="A21" s="17"/>
      <c r="B21" s="32"/>
      <c r="C21" s="17"/>
      <c r="D21" s="15"/>
      <c r="E21" s="93"/>
      <c r="F21" s="118"/>
    </row>
    <row r="22" spans="1:13" ht="15.75" thickBot="1" x14ac:dyDescent="0.3">
      <c r="A22" s="49"/>
      <c r="B22" s="50" t="s">
        <v>51</v>
      </c>
      <c r="C22" s="51"/>
      <c r="D22" s="35"/>
      <c r="E22" s="94"/>
      <c r="F22" s="119">
        <f>SUM(F11:F21)</f>
        <v>0</v>
      </c>
    </row>
    <row r="23" spans="1:13" x14ac:dyDescent="0.25">
      <c r="A23" s="17"/>
      <c r="B23" s="10"/>
      <c r="C23" s="17"/>
      <c r="D23" s="34"/>
      <c r="E23" s="93"/>
      <c r="F23" s="118"/>
    </row>
    <row r="24" spans="1:13" s="22" customFormat="1" x14ac:dyDescent="0.25">
      <c r="A24" s="58">
        <v>2</v>
      </c>
      <c r="B24" s="48" t="s">
        <v>8</v>
      </c>
      <c r="C24" s="23"/>
      <c r="D24" s="25"/>
      <c r="E24" s="90"/>
      <c r="F24" s="105"/>
      <c r="H24" s="11"/>
      <c r="I24" s="11"/>
      <c r="J24" s="11"/>
      <c r="K24" s="11"/>
      <c r="L24" s="11"/>
      <c r="M24" s="11"/>
    </row>
    <row r="25" spans="1:13" s="22" customFormat="1" x14ac:dyDescent="0.25">
      <c r="A25" s="23"/>
      <c r="B25" s="10"/>
      <c r="C25" s="23"/>
      <c r="D25" s="25"/>
      <c r="E25" s="90"/>
      <c r="F25" s="105"/>
      <c r="H25" s="11"/>
      <c r="I25" s="11"/>
      <c r="J25" s="11"/>
      <c r="K25" s="11"/>
      <c r="L25" s="11"/>
      <c r="M25" s="11"/>
    </row>
    <row r="26" spans="1:13" s="22" customFormat="1" x14ac:dyDescent="0.25">
      <c r="A26" s="23" t="s">
        <v>169</v>
      </c>
      <c r="B26" s="32" t="s">
        <v>277</v>
      </c>
      <c r="C26" s="23" t="s">
        <v>21</v>
      </c>
      <c r="D26" s="31">
        <v>2860</v>
      </c>
      <c r="E26" s="90"/>
      <c r="F26" s="105">
        <f>E26*D26</f>
        <v>0</v>
      </c>
      <c r="I26" s="11"/>
      <c r="J26" s="11"/>
      <c r="K26" s="11"/>
      <c r="L26" s="11"/>
      <c r="M26" s="11"/>
    </row>
    <row r="27" spans="1:13" s="22" customFormat="1" x14ac:dyDescent="0.25">
      <c r="A27" s="23" t="s">
        <v>169</v>
      </c>
      <c r="B27" s="59" t="s">
        <v>331</v>
      </c>
      <c r="C27" s="23" t="s">
        <v>11</v>
      </c>
      <c r="D27" s="31">
        <v>390</v>
      </c>
      <c r="E27" s="90"/>
      <c r="F27" s="105">
        <f t="shared" ref="F27:F36" si="1">E27*D27</f>
        <v>0</v>
      </c>
      <c r="H27" s="11"/>
      <c r="I27" s="11"/>
      <c r="J27" s="11"/>
      <c r="K27" s="11"/>
      <c r="L27" s="11"/>
      <c r="M27" s="11"/>
    </row>
    <row r="28" spans="1:13" s="22" customFormat="1" x14ac:dyDescent="0.25">
      <c r="A28" s="23" t="s">
        <v>169</v>
      </c>
      <c r="B28" s="59" t="s">
        <v>332</v>
      </c>
      <c r="C28" s="23" t="s">
        <v>11</v>
      </c>
      <c r="D28" s="31">
        <v>345</v>
      </c>
      <c r="E28" s="90"/>
      <c r="F28" s="105">
        <f t="shared" si="1"/>
        <v>0</v>
      </c>
      <c r="H28" s="11"/>
      <c r="I28" s="11"/>
      <c r="J28" s="11"/>
      <c r="K28" s="11"/>
      <c r="L28" s="11"/>
      <c r="M28" s="11"/>
    </row>
    <row r="29" spans="1:13" s="22" customFormat="1" x14ac:dyDescent="0.25">
      <c r="A29" s="23" t="s">
        <v>333</v>
      </c>
      <c r="B29" s="59" t="s">
        <v>158</v>
      </c>
      <c r="C29" s="23" t="s">
        <v>11</v>
      </c>
      <c r="D29" s="31">
        <v>80</v>
      </c>
      <c r="E29" s="90"/>
      <c r="F29" s="105">
        <f t="shared" si="1"/>
        <v>0</v>
      </c>
      <c r="H29" s="11"/>
      <c r="I29" s="11"/>
      <c r="J29" s="11"/>
      <c r="K29" s="11"/>
      <c r="L29" s="11"/>
      <c r="M29" s="11"/>
    </row>
    <row r="30" spans="1:13" s="22" customFormat="1" x14ac:dyDescent="0.25">
      <c r="A30" s="23" t="s">
        <v>334</v>
      </c>
      <c r="B30" s="59" t="s">
        <v>335</v>
      </c>
      <c r="C30" s="23" t="s">
        <v>12</v>
      </c>
      <c r="D30" s="31">
        <v>4</v>
      </c>
      <c r="E30" s="90"/>
      <c r="F30" s="105">
        <f t="shared" si="1"/>
        <v>0</v>
      </c>
    </row>
    <row r="31" spans="1:13" s="22" customFormat="1" x14ac:dyDescent="0.25">
      <c r="A31" s="23" t="s">
        <v>334</v>
      </c>
      <c r="B31" s="59" t="s">
        <v>336</v>
      </c>
      <c r="C31" s="23" t="s">
        <v>12</v>
      </c>
      <c r="D31" s="31">
        <v>2</v>
      </c>
      <c r="E31" s="90"/>
      <c r="F31" s="105">
        <f t="shared" si="1"/>
        <v>0</v>
      </c>
    </row>
    <row r="32" spans="1:13" s="22" customFormat="1" x14ac:dyDescent="0.25">
      <c r="A32" s="23" t="s">
        <v>170</v>
      </c>
      <c r="B32" s="59" t="s">
        <v>49</v>
      </c>
      <c r="C32" s="23"/>
      <c r="D32" s="31"/>
      <c r="E32" s="90"/>
      <c r="F32" s="105">
        <f t="shared" si="1"/>
        <v>0</v>
      </c>
    </row>
    <row r="33" spans="1:7" s="22" customFormat="1" ht="17.25" x14ac:dyDescent="0.25">
      <c r="A33" s="23" t="s">
        <v>171</v>
      </c>
      <c r="B33" s="59" t="s">
        <v>265</v>
      </c>
      <c r="C33" s="23" t="s">
        <v>127</v>
      </c>
      <c r="D33" s="31">
        <v>3620</v>
      </c>
      <c r="E33" s="90"/>
      <c r="F33" s="105">
        <f t="shared" si="1"/>
        <v>0</v>
      </c>
    </row>
    <row r="34" spans="1:7" s="22" customFormat="1" ht="17.25" x14ac:dyDescent="0.25">
      <c r="A34" s="23" t="s">
        <v>172</v>
      </c>
      <c r="B34" s="59" t="s">
        <v>138</v>
      </c>
      <c r="C34" s="23" t="s">
        <v>127</v>
      </c>
      <c r="D34" s="31">
        <v>2860</v>
      </c>
      <c r="E34" s="90"/>
      <c r="F34" s="105">
        <f t="shared" si="1"/>
        <v>0</v>
      </c>
    </row>
    <row r="35" spans="1:7" s="22" customFormat="1" x14ac:dyDescent="0.25">
      <c r="A35" s="23" t="s">
        <v>111</v>
      </c>
      <c r="B35" s="59" t="s">
        <v>131</v>
      </c>
      <c r="C35" s="23" t="s">
        <v>18</v>
      </c>
      <c r="D35" s="31"/>
      <c r="E35" s="90"/>
      <c r="F35" s="105">
        <f t="shared" si="1"/>
        <v>0</v>
      </c>
    </row>
    <row r="36" spans="1:7" s="22" customFormat="1" x14ac:dyDescent="0.25">
      <c r="A36" s="23" t="s">
        <v>112</v>
      </c>
      <c r="B36" s="59" t="s">
        <v>56</v>
      </c>
      <c r="C36" s="23" t="s">
        <v>7</v>
      </c>
      <c r="D36" s="31">
        <v>1</v>
      </c>
      <c r="E36" s="90"/>
      <c r="F36" s="105">
        <f t="shared" si="1"/>
        <v>0</v>
      </c>
    </row>
    <row r="37" spans="1:7" s="22" customFormat="1" ht="15.75" thickBot="1" x14ac:dyDescent="0.3">
      <c r="A37" s="23"/>
      <c r="B37" s="32"/>
      <c r="C37" s="23"/>
      <c r="D37" s="25"/>
      <c r="E37" s="90"/>
      <c r="F37" s="105"/>
    </row>
    <row r="38" spans="1:7" ht="15.75" thickBot="1" x14ac:dyDescent="0.3">
      <c r="A38" s="62"/>
      <c r="B38" s="50" t="s">
        <v>50</v>
      </c>
      <c r="C38" s="51"/>
      <c r="D38" s="63"/>
      <c r="E38" s="94"/>
      <c r="F38" s="119">
        <f>SUM(F26:F36)</f>
        <v>0</v>
      </c>
    </row>
    <row r="39" spans="1:7" x14ac:dyDescent="0.25">
      <c r="A39" s="49"/>
      <c r="B39" s="64"/>
      <c r="C39" s="17"/>
      <c r="D39" s="40"/>
      <c r="E39" s="93"/>
      <c r="F39" s="118"/>
      <c r="G39" s="6"/>
    </row>
    <row r="40" spans="1:7" x14ac:dyDescent="0.25">
      <c r="A40" s="47">
        <v>3</v>
      </c>
      <c r="B40" s="174" t="s">
        <v>17</v>
      </c>
      <c r="C40" s="17"/>
      <c r="D40" s="40"/>
      <c r="E40" s="93"/>
      <c r="F40" s="118"/>
    </row>
    <row r="41" spans="1:7" x14ac:dyDescent="0.25">
      <c r="A41" s="17"/>
      <c r="B41" s="59"/>
      <c r="C41" s="17"/>
      <c r="D41" s="40"/>
      <c r="E41" s="93"/>
      <c r="F41" s="118"/>
    </row>
    <row r="42" spans="1:7" x14ac:dyDescent="0.25">
      <c r="A42" s="17" t="s">
        <v>113</v>
      </c>
      <c r="B42" s="59" t="s">
        <v>40</v>
      </c>
      <c r="C42" s="17"/>
      <c r="D42" s="34"/>
      <c r="E42" s="93"/>
      <c r="F42" s="118"/>
    </row>
    <row r="43" spans="1:7" x14ac:dyDescent="0.25">
      <c r="A43" s="17" t="s">
        <v>41</v>
      </c>
      <c r="B43" s="59" t="s">
        <v>46</v>
      </c>
      <c r="C43" s="17" t="s">
        <v>11</v>
      </c>
      <c r="D43" s="18">
        <v>755</v>
      </c>
      <c r="E43" s="93"/>
      <c r="F43" s="118">
        <f>E43*D43</f>
        <v>0</v>
      </c>
    </row>
    <row r="44" spans="1:7" ht="15.75" thickBot="1" x14ac:dyDescent="0.3">
      <c r="A44" s="17"/>
      <c r="B44" s="59"/>
      <c r="C44" s="17"/>
      <c r="D44" s="40"/>
      <c r="E44" s="93"/>
      <c r="F44" s="118"/>
    </row>
    <row r="45" spans="1:7" ht="15.75" thickBot="1" x14ac:dyDescent="0.3">
      <c r="A45" s="139"/>
      <c r="B45" s="175" t="s">
        <v>52</v>
      </c>
      <c r="C45" s="54"/>
      <c r="D45" s="55"/>
      <c r="E45" s="96"/>
      <c r="F45" s="119">
        <f>SUM(F43:F44)</f>
        <v>0</v>
      </c>
    </row>
    <row r="46" spans="1:7" x14ac:dyDescent="0.25">
      <c r="A46" s="140">
        <v>4</v>
      </c>
      <c r="B46" s="141" t="s">
        <v>38</v>
      </c>
      <c r="C46" s="33"/>
      <c r="D46" s="137"/>
      <c r="E46" s="98"/>
      <c r="F46" s="121"/>
    </row>
    <row r="47" spans="1:7" x14ac:dyDescent="0.25">
      <c r="A47" s="17"/>
      <c r="B47" s="66"/>
      <c r="C47" s="17"/>
      <c r="D47" s="34"/>
      <c r="E47" s="93"/>
      <c r="F47" s="118"/>
    </row>
    <row r="48" spans="1:7" x14ac:dyDescent="0.25">
      <c r="A48" s="47" t="s">
        <v>174</v>
      </c>
      <c r="B48" s="67" t="s">
        <v>9</v>
      </c>
      <c r="C48" s="17"/>
      <c r="D48" s="34"/>
      <c r="E48" s="93"/>
      <c r="F48" s="118"/>
    </row>
    <row r="49" spans="1:6" x14ac:dyDescent="0.25">
      <c r="A49" s="47"/>
      <c r="B49" s="67"/>
      <c r="C49" s="17"/>
      <c r="D49" s="34"/>
      <c r="E49" s="93"/>
      <c r="F49" s="118"/>
    </row>
    <row r="50" spans="1:6" x14ac:dyDescent="0.25">
      <c r="A50" s="17" t="s">
        <v>175</v>
      </c>
      <c r="B50" s="10" t="s">
        <v>75</v>
      </c>
      <c r="C50" s="17"/>
      <c r="D50" s="42"/>
      <c r="E50" s="99"/>
      <c r="F50" s="118"/>
    </row>
    <row r="51" spans="1:6" x14ac:dyDescent="0.25">
      <c r="A51" s="17" t="s">
        <v>176</v>
      </c>
      <c r="B51" s="32" t="s">
        <v>247</v>
      </c>
      <c r="C51" s="17" t="s">
        <v>11</v>
      </c>
      <c r="D51" s="68">
        <v>20</v>
      </c>
      <c r="E51" s="99"/>
      <c r="F51" s="118">
        <f t="shared" ref="F51:F55" si="2">E51*D51</f>
        <v>0</v>
      </c>
    </row>
    <row r="52" spans="1:6" x14ac:dyDescent="0.25">
      <c r="A52" s="17" t="s">
        <v>177</v>
      </c>
      <c r="B52" s="69" t="s">
        <v>122</v>
      </c>
      <c r="C52" s="43"/>
      <c r="D52" s="56"/>
      <c r="E52" s="99"/>
      <c r="F52" s="118"/>
    </row>
    <row r="53" spans="1:6" x14ac:dyDescent="0.25">
      <c r="A53" s="17" t="s">
        <v>207</v>
      </c>
      <c r="B53" s="32" t="s">
        <v>247</v>
      </c>
      <c r="C53" s="17" t="s">
        <v>11</v>
      </c>
      <c r="D53" s="68">
        <v>20</v>
      </c>
      <c r="E53" s="99"/>
      <c r="F53" s="118">
        <f t="shared" si="2"/>
        <v>0</v>
      </c>
    </row>
    <row r="54" spans="1:6" x14ac:dyDescent="0.25">
      <c r="A54" s="17" t="s">
        <v>213</v>
      </c>
      <c r="B54" s="32" t="s">
        <v>214</v>
      </c>
      <c r="C54" s="17" t="s">
        <v>12</v>
      </c>
      <c r="D54" s="15">
        <v>1</v>
      </c>
      <c r="E54" s="99"/>
      <c r="F54" s="118">
        <f t="shared" si="2"/>
        <v>0</v>
      </c>
    </row>
    <row r="55" spans="1:6" x14ac:dyDescent="0.25">
      <c r="A55" s="17" t="s">
        <v>232</v>
      </c>
      <c r="B55" s="32" t="s">
        <v>226</v>
      </c>
      <c r="C55" s="17" t="s">
        <v>73</v>
      </c>
      <c r="D55" s="15">
        <v>1</v>
      </c>
      <c r="E55" s="99"/>
      <c r="F55" s="118">
        <f t="shared" si="2"/>
        <v>0</v>
      </c>
    </row>
    <row r="56" spans="1:6" x14ac:dyDescent="0.25">
      <c r="A56" s="17"/>
      <c r="B56" s="32"/>
      <c r="C56" s="17"/>
      <c r="D56" s="34"/>
      <c r="E56" s="93"/>
      <c r="F56" s="118"/>
    </row>
    <row r="57" spans="1:6" s="16" customFormat="1" x14ac:dyDescent="0.25">
      <c r="A57" s="52"/>
      <c r="B57" s="65" t="s">
        <v>53</v>
      </c>
      <c r="C57" s="70"/>
      <c r="D57" s="37"/>
      <c r="E57" s="97"/>
      <c r="F57" s="120">
        <f>SUM(F51:F55)</f>
        <v>0</v>
      </c>
    </row>
    <row r="58" spans="1:6" x14ac:dyDescent="0.25">
      <c r="A58" s="23"/>
      <c r="B58" s="179"/>
      <c r="C58" s="17"/>
      <c r="D58" s="53"/>
      <c r="E58" s="95"/>
      <c r="F58" s="123"/>
    </row>
    <row r="59" spans="1:6" x14ac:dyDescent="0.25">
      <c r="A59" s="72" t="s">
        <v>115</v>
      </c>
      <c r="B59" s="180" t="s">
        <v>14</v>
      </c>
      <c r="C59" s="17"/>
      <c r="D59" s="71"/>
      <c r="E59" s="93"/>
      <c r="F59" s="122"/>
    </row>
    <row r="60" spans="1:6" x14ac:dyDescent="0.25">
      <c r="A60" s="17"/>
      <c r="B60" s="181"/>
      <c r="C60" s="17"/>
      <c r="D60" s="71"/>
      <c r="E60" s="93"/>
      <c r="F60" s="122"/>
    </row>
    <row r="61" spans="1:6" x14ac:dyDescent="0.25">
      <c r="A61" s="17" t="s">
        <v>179</v>
      </c>
      <c r="B61" s="59" t="s">
        <v>77</v>
      </c>
      <c r="C61" s="17" t="s">
        <v>11</v>
      </c>
      <c r="D61" s="160">
        <v>1075</v>
      </c>
      <c r="E61" s="93"/>
      <c r="F61" s="122">
        <f>E61*D61</f>
        <v>0</v>
      </c>
    </row>
    <row r="62" spans="1:6" x14ac:dyDescent="0.25">
      <c r="A62" s="17" t="s">
        <v>180</v>
      </c>
      <c r="B62" s="59" t="s">
        <v>124</v>
      </c>
      <c r="C62" s="17" t="s">
        <v>12</v>
      </c>
      <c r="D62" s="73">
        <v>10</v>
      </c>
      <c r="E62" s="93"/>
      <c r="F62" s="122">
        <f>E62*D62</f>
        <v>0</v>
      </c>
    </row>
    <row r="63" spans="1:6" x14ac:dyDescent="0.25">
      <c r="A63" s="17" t="s">
        <v>181</v>
      </c>
      <c r="B63" s="59" t="s">
        <v>13</v>
      </c>
      <c r="C63" s="17"/>
      <c r="D63" s="71"/>
      <c r="E63" s="93"/>
      <c r="F63" s="122"/>
    </row>
    <row r="64" spans="1:6" x14ac:dyDescent="0.25">
      <c r="A64" s="17" t="s">
        <v>182</v>
      </c>
      <c r="B64" s="59" t="s">
        <v>30</v>
      </c>
      <c r="C64" s="17" t="s">
        <v>11</v>
      </c>
      <c r="D64" s="73">
        <v>1000</v>
      </c>
      <c r="E64" s="93"/>
      <c r="F64" s="122">
        <f>E64*D64</f>
        <v>0</v>
      </c>
    </row>
    <row r="65" spans="1:6" x14ac:dyDescent="0.25">
      <c r="A65" s="17" t="s">
        <v>76</v>
      </c>
      <c r="B65" s="59" t="s">
        <v>31</v>
      </c>
      <c r="C65" s="17" t="s">
        <v>11</v>
      </c>
      <c r="D65" s="73">
        <v>75</v>
      </c>
      <c r="E65" s="93"/>
      <c r="F65" s="122">
        <f>E65*D65</f>
        <v>0</v>
      </c>
    </row>
    <row r="66" spans="1:6" x14ac:dyDescent="0.25">
      <c r="A66" s="17"/>
      <c r="B66" s="176"/>
      <c r="C66" s="57"/>
      <c r="D66" s="74"/>
      <c r="E66" s="100"/>
      <c r="F66" s="124"/>
    </row>
    <row r="67" spans="1:6" s="16" customFormat="1" ht="15.75" thickBot="1" x14ac:dyDescent="0.3">
      <c r="A67" s="52"/>
      <c r="B67" s="178" t="s">
        <v>54</v>
      </c>
      <c r="C67" s="75"/>
      <c r="D67" s="39"/>
      <c r="E67" s="101"/>
      <c r="F67" s="125">
        <f>SUM(F61:F66)</f>
        <v>0</v>
      </c>
    </row>
    <row r="68" spans="1:6" ht="15.75" thickBot="1" x14ac:dyDescent="0.3">
      <c r="A68" s="49"/>
      <c r="B68" s="182" t="s">
        <v>55</v>
      </c>
      <c r="C68" s="78"/>
      <c r="D68" s="55"/>
      <c r="E68" s="96"/>
      <c r="F68" s="119">
        <f>F67+F57</f>
        <v>0</v>
      </c>
    </row>
    <row r="69" spans="1:6" x14ac:dyDescent="0.25">
      <c r="A69" s="17"/>
      <c r="B69" s="59"/>
      <c r="C69" s="17"/>
      <c r="D69" s="40"/>
      <c r="E69" s="93"/>
      <c r="F69" s="118"/>
    </row>
    <row r="70" spans="1:6" x14ac:dyDescent="0.25">
      <c r="A70" s="47">
        <v>5</v>
      </c>
      <c r="B70" s="174" t="s">
        <v>16</v>
      </c>
      <c r="C70" s="17"/>
      <c r="D70" s="40"/>
      <c r="E70" s="93"/>
      <c r="F70" s="118"/>
    </row>
    <row r="71" spans="1:6" x14ac:dyDescent="0.25">
      <c r="A71" s="17"/>
      <c r="B71" s="59"/>
      <c r="C71" s="17"/>
      <c r="D71" s="40"/>
      <c r="E71" s="93"/>
      <c r="F71" s="118"/>
    </row>
    <row r="72" spans="1:6" x14ac:dyDescent="0.25">
      <c r="A72" s="17" t="s">
        <v>116</v>
      </c>
      <c r="B72" s="59" t="s">
        <v>15</v>
      </c>
      <c r="C72" s="17" t="s">
        <v>18</v>
      </c>
      <c r="D72" s="18">
        <v>945</v>
      </c>
      <c r="E72" s="93"/>
      <c r="F72" s="118">
        <f>E72*D72</f>
        <v>0</v>
      </c>
    </row>
    <row r="73" spans="1:6" x14ac:dyDescent="0.25">
      <c r="A73" s="17" t="s">
        <v>117</v>
      </c>
      <c r="B73" s="59" t="s">
        <v>280</v>
      </c>
      <c r="C73" s="17" t="s">
        <v>21</v>
      </c>
      <c r="D73" s="18">
        <v>475</v>
      </c>
      <c r="E73" s="93"/>
      <c r="F73" s="118">
        <f>E73*D73</f>
        <v>0</v>
      </c>
    </row>
    <row r="74" spans="1:6" x14ac:dyDescent="0.25">
      <c r="A74" s="17" t="s">
        <v>118</v>
      </c>
      <c r="B74" s="59" t="s">
        <v>145</v>
      </c>
      <c r="C74" s="17" t="s">
        <v>18</v>
      </c>
      <c r="D74" s="18">
        <v>945</v>
      </c>
      <c r="E74" s="93"/>
      <c r="F74" s="118">
        <f>E74*D74</f>
        <v>0</v>
      </c>
    </row>
    <row r="75" spans="1:6" ht="15.75" thickBot="1" x14ac:dyDescent="0.3">
      <c r="A75" s="17"/>
      <c r="B75" s="69"/>
      <c r="C75" s="17"/>
      <c r="D75" s="40"/>
      <c r="E75" s="93"/>
      <c r="F75" s="118"/>
    </row>
    <row r="76" spans="1:6" ht="15.75" thickBot="1" x14ac:dyDescent="0.3">
      <c r="A76" s="49"/>
      <c r="B76" s="182" t="s">
        <v>57</v>
      </c>
      <c r="C76" s="54"/>
      <c r="D76" s="41"/>
      <c r="E76" s="96"/>
      <c r="F76" s="119">
        <f>SUM(F72:F74)</f>
        <v>0</v>
      </c>
    </row>
    <row r="77" spans="1:6" x14ac:dyDescent="0.25">
      <c r="A77" s="17"/>
      <c r="B77" s="69"/>
      <c r="C77" s="43"/>
      <c r="D77" s="34"/>
      <c r="E77" s="103"/>
      <c r="F77" s="118"/>
    </row>
    <row r="78" spans="1:6" x14ac:dyDescent="0.25">
      <c r="A78" s="79">
        <v>6</v>
      </c>
      <c r="B78" s="183" t="s">
        <v>337</v>
      </c>
      <c r="C78" s="17"/>
      <c r="D78" s="34"/>
      <c r="E78" s="103"/>
      <c r="F78" s="118"/>
    </row>
    <row r="79" spans="1:6" x14ac:dyDescent="0.25">
      <c r="A79" s="49"/>
      <c r="B79" s="69"/>
      <c r="C79" s="43"/>
      <c r="D79" s="34"/>
      <c r="E79" s="103"/>
      <c r="F79" s="118"/>
    </row>
    <row r="80" spans="1:6" x14ac:dyDescent="0.25">
      <c r="A80" s="49" t="s">
        <v>85</v>
      </c>
      <c r="B80" s="69" t="s">
        <v>15</v>
      </c>
      <c r="C80" s="43" t="s">
        <v>18</v>
      </c>
      <c r="D80" s="15">
        <v>8575</v>
      </c>
      <c r="E80" s="103"/>
      <c r="F80" s="118">
        <f t="shared" ref="F80:F86" si="3">E80*D80</f>
        <v>0</v>
      </c>
    </row>
    <row r="81" spans="1:8" ht="30" x14ac:dyDescent="0.25">
      <c r="A81" s="80" t="s">
        <v>86</v>
      </c>
      <c r="B81" s="69" t="s">
        <v>74</v>
      </c>
      <c r="C81" s="17"/>
      <c r="D81" s="56"/>
      <c r="E81" s="103"/>
      <c r="F81" s="118"/>
    </row>
    <row r="82" spans="1:8" ht="17.25" x14ac:dyDescent="0.25">
      <c r="A82" s="49" t="s">
        <v>58</v>
      </c>
      <c r="B82" s="69" t="s">
        <v>338</v>
      </c>
      <c r="C82" s="17" t="s">
        <v>127</v>
      </c>
      <c r="D82" s="161">
        <v>4290</v>
      </c>
      <c r="E82" s="103"/>
      <c r="F82" s="118">
        <f t="shared" si="3"/>
        <v>0</v>
      </c>
    </row>
    <row r="83" spans="1:8" ht="30" x14ac:dyDescent="0.25">
      <c r="A83" s="80" t="s">
        <v>87</v>
      </c>
      <c r="B83" s="69" t="s">
        <v>134</v>
      </c>
      <c r="C83" s="17" t="s">
        <v>127</v>
      </c>
      <c r="D83" s="15">
        <f>D80*0.2</f>
        <v>1715</v>
      </c>
      <c r="E83" s="103"/>
      <c r="F83" s="118">
        <f t="shared" si="3"/>
        <v>0</v>
      </c>
    </row>
    <row r="84" spans="1:8" x14ac:dyDescent="0.25">
      <c r="A84" s="49" t="s">
        <v>88</v>
      </c>
      <c r="B84" s="69" t="s">
        <v>135</v>
      </c>
      <c r="C84" s="43" t="s">
        <v>18</v>
      </c>
      <c r="D84" s="15">
        <v>8575</v>
      </c>
      <c r="E84" s="103"/>
      <c r="F84" s="118">
        <f t="shared" si="3"/>
        <v>0</v>
      </c>
    </row>
    <row r="85" spans="1:8" s="142" customFormat="1" x14ac:dyDescent="0.25">
      <c r="A85" s="49" t="s">
        <v>90</v>
      </c>
      <c r="B85" s="32" t="s">
        <v>20</v>
      </c>
      <c r="C85" s="43"/>
      <c r="D85" s="34"/>
      <c r="E85" s="103"/>
      <c r="F85" s="118"/>
    </row>
    <row r="86" spans="1:8" s="142" customFormat="1" x14ac:dyDescent="0.25">
      <c r="A86" s="49" t="s">
        <v>59</v>
      </c>
      <c r="B86" s="32" t="s">
        <v>339</v>
      </c>
      <c r="C86" s="43" t="s">
        <v>18</v>
      </c>
      <c r="D86" s="15">
        <v>8575</v>
      </c>
      <c r="E86" s="103"/>
      <c r="F86" s="118">
        <f t="shared" si="3"/>
        <v>0</v>
      </c>
    </row>
    <row r="87" spans="1:8" x14ac:dyDescent="0.25">
      <c r="A87" s="49" t="s">
        <v>91</v>
      </c>
      <c r="B87" s="69" t="s">
        <v>340</v>
      </c>
      <c r="C87" s="43"/>
      <c r="D87" s="15"/>
      <c r="E87" s="103"/>
      <c r="F87" s="118"/>
    </row>
    <row r="88" spans="1:8" x14ac:dyDescent="0.25">
      <c r="A88" s="49" t="s">
        <v>136</v>
      </c>
      <c r="B88" s="69" t="s">
        <v>341</v>
      </c>
      <c r="C88" s="43" t="s">
        <v>18</v>
      </c>
      <c r="D88" s="15">
        <v>8575</v>
      </c>
      <c r="E88" s="103"/>
      <c r="F88" s="118">
        <f>E88*D88</f>
        <v>0</v>
      </c>
      <c r="H88" s="131"/>
    </row>
    <row r="89" spans="1:8" x14ac:dyDescent="0.25">
      <c r="A89" s="49" t="s">
        <v>92</v>
      </c>
      <c r="B89" s="69" t="s">
        <v>79</v>
      </c>
      <c r="C89" s="43"/>
      <c r="D89" s="34"/>
      <c r="E89" s="103"/>
      <c r="F89" s="118"/>
    </row>
    <row r="90" spans="1:8" x14ac:dyDescent="0.25">
      <c r="A90" s="49" t="s">
        <v>60</v>
      </c>
      <c r="B90" s="69" t="s">
        <v>32</v>
      </c>
      <c r="C90" s="76" t="s">
        <v>7</v>
      </c>
      <c r="D90" s="15">
        <v>1</v>
      </c>
      <c r="E90" s="103"/>
      <c r="F90" s="123">
        <f>E90*D90</f>
        <v>0</v>
      </c>
    </row>
    <row r="91" spans="1:8" x14ac:dyDescent="0.25">
      <c r="A91" s="49" t="s">
        <v>61</v>
      </c>
      <c r="B91" s="69" t="s">
        <v>33</v>
      </c>
      <c r="C91" s="76" t="s">
        <v>7</v>
      </c>
      <c r="D91" s="15">
        <v>1</v>
      </c>
      <c r="E91" s="103"/>
      <c r="F91" s="123">
        <f>E91*D91</f>
        <v>0</v>
      </c>
    </row>
    <row r="92" spans="1:8" ht="15.75" thickBot="1" x14ac:dyDescent="0.3">
      <c r="A92" s="17"/>
      <c r="B92" s="69"/>
      <c r="C92" s="43"/>
      <c r="D92" s="34"/>
      <c r="E92" s="103"/>
      <c r="F92" s="118"/>
    </row>
    <row r="93" spans="1:8" ht="15.75" thickBot="1" x14ac:dyDescent="0.3">
      <c r="A93" s="139"/>
      <c r="B93" s="175" t="s">
        <v>62</v>
      </c>
      <c r="C93" s="81"/>
      <c r="D93" s="36"/>
      <c r="E93" s="104"/>
      <c r="F93" s="119">
        <f>SUM(F80:F91)</f>
        <v>0</v>
      </c>
    </row>
    <row r="94" spans="1:8" x14ac:dyDescent="0.25">
      <c r="A94" s="17"/>
      <c r="B94" s="177"/>
      <c r="C94" s="43"/>
      <c r="D94" s="38"/>
      <c r="E94" s="103"/>
      <c r="F94" s="121"/>
    </row>
    <row r="95" spans="1:8" x14ac:dyDescent="0.25">
      <c r="A95" s="79">
        <v>7</v>
      </c>
      <c r="B95" s="183" t="s">
        <v>22</v>
      </c>
      <c r="C95" s="17"/>
      <c r="D95" s="34"/>
      <c r="E95" s="103"/>
      <c r="F95" s="118"/>
    </row>
    <row r="96" spans="1:8" x14ac:dyDescent="0.25">
      <c r="A96" s="49"/>
      <c r="B96" s="69"/>
      <c r="C96" s="43"/>
      <c r="D96" s="34"/>
      <c r="E96" s="103"/>
      <c r="F96" s="118"/>
    </row>
    <row r="97" spans="1:6" ht="30" x14ac:dyDescent="0.25">
      <c r="A97" s="80" t="s">
        <v>183</v>
      </c>
      <c r="B97" s="69" t="s">
        <v>84</v>
      </c>
      <c r="C97" s="43" t="s">
        <v>12</v>
      </c>
      <c r="D97" s="15">
        <v>2</v>
      </c>
      <c r="E97" s="103"/>
      <c r="F97" s="118">
        <f t="shared" ref="F97:F103" si="4">E97*D97</f>
        <v>0</v>
      </c>
    </row>
    <row r="98" spans="1:6" x14ac:dyDescent="0.25">
      <c r="A98" s="80" t="s">
        <v>184</v>
      </c>
      <c r="B98" s="69" t="s">
        <v>23</v>
      </c>
      <c r="C98" s="43" t="s">
        <v>12</v>
      </c>
      <c r="D98" s="15">
        <v>4</v>
      </c>
      <c r="E98" s="103"/>
      <c r="F98" s="118">
        <f t="shared" si="4"/>
        <v>0</v>
      </c>
    </row>
    <row r="99" spans="1:6" x14ac:dyDescent="0.25">
      <c r="A99" s="80" t="s">
        <v>185</v>
      </c>
      <c r="B99" s="69" t="s">
        <v>146</v>
      </c>
      <c r="C99" s="43" t="s">
        <v>12</v>
      </c>
      <c r="D99" s="15">
        <v>4</v>
      </c>
      <c r="E99" s="103"/>
      <c r="F99" s="118">
        <f t="shared" si="4"/>
        <v>0</v>
      </c>
    </row>
    <row r="100" spans="1:6" x14ac:dyDescent="0.25">
      <c r="A100" s="80" t="s">
        <v>185</v>
      </c>
      <c r="B100" s="69" t="s">
        <v>147</v>
      </c>
      <c r="C100" s="43" t="s">
        <v>12</v>
      </c>
      <c r="D100" s="15">
        <v>6</v>
      </c>
      <c r="E100" s="103"/>
      <c r="F100" s="118">
        <f t="shared" si="4"/>
        <v>0</v>
      </c>
    </row>
    <row r="101" spans="1:6" x14ac:dyDescent="0.25">
      <c r="A101" s="80" t="s">
        <v>186</v>
      </c>
      <c r="B101" s="69" t="s">
        <v>342</v>
      </c>
      <c r="C101" s="43" t="s">
        <v>12</v>
      </c>
      <c r="D101" s="15">
        <v>3</v>
      </c>
      <c r="E101" s="103"/>
      <c r="F101" s="118">
        <f t="shared" si="4"/>
        <v>0</v>
      </c>
    </row>
    <row r="102" spans="1:6" x14ac:dyDescent="0.25">
      <c r="A102" s="80" t="s">
        <v>187</v>
      </c>
      <c r="B102" s="69" t="s">
        <v>95</v>
      </c>
      <c r="C102" s="43" t="s">
        <v>12</v>
      </c>
      <c r="D102" s="15">
        <v>4</v>
      </c>
      <c r="E102" s="103"/>
      <c r="F102" s="118">
        <f t="shared" si="4"/>
        <v>0</v>
      </c>
    </row>
    <row r="103" spans="1:6" x14ac:dyDescent="0.25">
      <c r="A103" s="80" t="s">
        <v>188</v>
      </c>
      <c r="B103" s="69" t="s">
        <v>343</v>
      </c>
      <c r="C103" s="43" t="s">
        <v>12</v>
      </c>
      <c r="D103" s="15">
        <v>1</v>
      </c>
      <c r="E103" s="103"/>
      <c r="F103" s="118">
        <f t="shared" si="4"/>
        <v>0</v>
      </c>
    </row>
    <row r="104" spans="1:6" ht="15.75" thickBot="1" x14ac:dyDescent="0.3">
      <c r="A104" s="80"/>
      <c r="B104" s="69"/>
      <c r="C104" s="43"/>
      <c r="D104" s="34"/>
      <c r="E104" s="103"/>
      <c r="F104" s="118"/>
    </row>
    <row r="105" spans="1:6" ht="15.75" thickBot="1" x14ac:dyDescent="0.3">
      <c r="A105" s="144"/>
      <c r="B105" s="175" t="s">
        <v>196</v>
      </c>
      <c r="C105" s="81"/>
      <c r="D105" s="36"/>
      <c r="E105" s="104"/>
      <c r="F105" s="119">
        <f>SUM(F97:F103)</f>
        <v>0</v>
      </c>
    </row>
    <row r="106" spans="1:6" x14ac:dyDescent="0.25">
      <c r="A106" s="17"/>
      <c r="B106" s="59"/>
      <c r="C106" s="17"/>
      <c r="D106" s="40"/>
      <c r="E106" s="93"/>
      <c r="F106" s="118"/>
    </row>
    <row r="107" spans="1:6" x14ac:dyDescent="0.25">
      <c r="A107" s="47">
        <v>8</v>
      </c>
      <c r="B107" s="174" t="s">
        <v>43</v>
      </c>
      <c r="C107" s="17"/>
      <c r="D107" s="40"/>
      <c r="E107" s="93"/>
      <c r="F107" s="118"/>
    </row>
    <row r="108" spans="1:6" x14ac:dyDescent="0.25">
      <c r="A108" s="17"/>
      <c r="B108" s="59"/>
      <c r="C108" s="17"/>
      <c r="D108" s="40"/>
      <c r="E108" s="93"/>
      <c r="F108" s="118"/>
    </row>
    <row r="109" spans="1:6" x14ac:dyDescent="0.25">
      <c r="A109" s="47" t="s">
        <v>93</v>
      </c>
      <c r="B109" s="180" t="s">
        <v>24</v>
      </c>
      <c r="C109" s="17"/>
      <c r="D109" s="40"/>
      <c r="E109" s="93"/>
      <c r="F109" s="118"/>
    </row>
    <row r="110" spans="1:6" x14ac:dyDescent="0.25">
      <c r="A110" s="17" t="s">
        <v>189</v>
      </c>
      <c r="B110" s="59" t="s">
        <v>34</v>
      </c>
      <c r="C110" s="17" t="s">
        <v>11</v>
      </c>
      <c r="D110" s="18">
        <v>285</v>
      </c>
      <c r="E110" s="93"/>
      <c r="F110" s="118">
        <f t="shared" ref="F110:F118" si="5">E110*D110</f>
        <v>0</v>
      </c>
    </row>
    <row r="111" spans="1:6" x14ac:dyDescent="0.25">
      <c r="A111" s="17" t="s">
        <v>190</v>
      </c>
      <c r="B111" s="59" t="s">
        <v>35</v>
      </c>
      <c r="C111" s="17" t="s">
        <v>12</v>
      </c>
      <c r="D111" s="18">
        <v>2</v>
      </c>
      <c r="E111" s="93"/>
      <c r="F111" s="118">
        <f t="shared" si="5"/>
        <v>0</v>
      </c>
    </row>
    <row r="112" spans="1:6" x14ac:dyDescent="0.25">
      <c r="A112" s="17" t="s">
        <v>193</v>
      </c>
      <c r="B112" s="59" t="s">
        <v>98</v>
      </c>
      <c r="C112" s="17" t="s">
        <v>12</v>
      </c>
      <c r="D112" s="18">
        <v>1</v>
      </c>
      <c r="E112" s="93"/>
      <c r="F112" s="118">
        <f t="shared" si="5"/>
        <v>0</v>
      </c>
    </row>
    <row r="113" spans="1:6" x14ac:dyDescent="0.25">
      <c r="A113" s="17" t="s">
        <v>191</v>
      </c>
      <c r="B113" s="59" t="s">
        <v>209</v>
      </c>
      <c r="C113" s="17" t="s">
        <v>12</v>
      </c>
      <c r="D113" s="18">
        <v>1</v>
      </c>
      <c r="E113" s="93"/>
      <c r="F113" s="118">
        <f t="shared" si="5"/>
        <v>0</v>
      </c>
    </row>
    <row r="114" spans="1:6" x14ac:dyDescent="0.25">
      <c r="A114" s="17"/>
      <c r="B114" s="59"/>
      <c r="C114" s="17"/>
      <c r="D114" s="18"/>
      <c r="E114" s="93"/>
      <c r="F114" s="118"/>
    </row>
    <row r="115" spans="1:6" x14ac:dyDescent="0.25">
      <c r="A115" s="47" t="s">
        <v>94</v>
      </c>
      <c r="B115" s="180" t="s">
        <v>37</v>
      </c>
      <c r="C115" s="17"/>
      <c r="D115" s="18"/>
      <c r="E115" s="93"/>
      <c r="F115" s="118"/>
    </row>
    <row r="116" spans="1:6" x14ac:dyDescent="0.25">
      <c r="A116" s="17" t="s">
        <v>192</v>
      </c>
      <c r="B116" s="59" t="s">
        <v>150</v>
      </c>
      <c r="C116" s="17"/>
      <c r="D116" s="18"/>
      <c r="E116" s="93"/>
      <c r="F116" s="118"/>
    </row>
    <row r="117" spans="1:6" x14ac:dyDescent="0.25">
      <c r="A117" s="17"/>
      <c r="B117" s="59" t="s">
        <v>36</v>
      </c>
      <c r="C117" s="17" t="s">
        <v>11</v>
      </c>
      <c r="D117" s="18">
        <v>80</v>
      </c>
      <c r="E117" s="93"/>
      <c r="F117" s="118">
        <f t="shared" si="5"/>
        <v>0</v>
      </c>
    </row>
    <row r="118" spans="1:6" x14ac:dyDescent="0.25">
      <c r="A118" s="17" t="s">
        <v>194</v>
      </c>
      <c r="B118" s="59" t="s">
        <v>210</v>
      </c>
      <c r="C118" s="17" t="s">
        <v>11</v>
      </c>
      <c r="D118" s="18">
        <v>80</v>
      </c>
      <c r="E118" s="93"/>
      <c r="F118" s="118">
        <f t="shared" si="5"/>
        <v>0</v>
      </c>
    </row>
    <row r="119" spans="1:6" ht="15.75" thickBot="1" x14ac:dyDescent="0.3">
      <c r="A119" s="17"/>
      <c r="B119" s="69"/>
      <c r="C119" s="17"/>
      <c r="D119" s="40"/>
      <c r="E119" s="93"/>
      <c r="F119" s="118"/>
    </row>
    <row r="120" spans="1:6" ht="15.75" thickBot="1" x14ac:dyDescent="0.3">
      <c r="A120" s="144"/>
      <c r="B120" s="182" t="s">
        <v>195</v>
      </c>
      <c r="C120" s="54"/>
      <c r="D120" s="41"/>
      <c r="E120" s="96"/>
      <c r="F120" s="138">
        <f>SUM(F110:F118)</f>
        <v>0</v>
      </c>
    </row>
    <row r="121" spans="1:6" x14ac:dyDescent="0.25">
      <c r="A121" s="17"/>
      <c r="B121" s="184"/>
      <c r="C121" s="33"/>
      <c r="D121" s="137"/>
      <c r="E121" s="98"/>
      <c r="F121" s="121"/>
    </row>
    <row r="122" spans="1:6" x14ac:dyDescent="0.25">
      <c r="A122" s="47">
        <v>9</v>
      </c>
      <c r="B122" s="174" t="s">
        <v>72</v>
      </c>
      <c r="C122" s="17"/>
      <c r="D122" s="40"/>
      <c r="E122" s="93"/>
      <c r="F122" s="118"/>
    </row>
    <row r="123" spans="1:6" x14ac:dyDescent="0.25">
      <c r="A123" s="47"/>
      <c r="B123" s="180"/>
      <c r="C123" s="17"/>
      <c r="D123" s="40"/>
      <c r="E123" s="93"/>
      <c r="F123" s="118"/>
    </row>
    <row r="124" spans="1:6" x14ac:dyDescent="0.25">
      <c r="A124" s="17" t="s">
        <v>96</v>
      </c>
      <c r="B124" s="59" t="s">
        <v>148</v>
      </c>
      <c r="C124" s="17" t="s">
        <v>73</v>
      </c>
      <c r="D124" s="18">
        <v>1</v>
      </c>
      <c r="E124" s="93"/>
      <c r="F124" s="118">
        <f>E124*D124</f>
        <v>0</v>
      </c>
    </row>
    <row r="125" spans="1:6" x14ac:dyDescent="0.25">
      <c r="A125" s="17" t="s">
        <v>97</v>
      </c>
      <c r="B125" s="59" t="s">
        <v>25</v>
      </c>
      <c r="C125" s="17" t="s">
        <v>12</v>
      </c>
      <c r="D125" s="18">
        <v>8</v>
      </c>
      <c r="E125" s="93"/>
      <c r="F125" s="118">
        <f>E125*D125</f>
        <v>0</v>
      </c>
    </row>
    <row r="126" spans="1:6" x14ac:dyDescent="0.25">
      <c r="A126" s="17" t="s">
        <v>197</v>
      </c>
      <c r="B126" s="59" t="s">
        <v>26</v>
      </c>
      <c r="C126" s="17" t="s">
        <v>12</v>
      </c>
      <c r="D126" s="18">
        <v>8</v>
      </c>
      <c r="E126" s="93"/>
      <c r="F126" s="118">
        <f>E126*D126</f>
        <v>0</v>
      </c>
    </row>
    <row r="127" spans="1:6" x14ac:dyDescent="0.25">
      <c r="A127" s="17" t="s">
        <v>197</v>
      </c>
      <c r="B127" s="59" t="s">
        <v>246</v>
      </c>
      <c r="C127" s="17" t="s">
        <v>12</v>
      </c>
      <c r="D127" s="18">
        <v>6</v>
      </c>
      <c r="E127" s="93"/>
      <c r="F127" s="118">
        <f>E127*D127</f>
        <v>0</v>
      </c>
    </row>
    <row r="128" spans="1:6" ht="15.75" thickBot="1" x14ac:dyDescent="0.3">
      <c r="A128" s="49"/>
      <c r="B128" s="59"/>
      <c r="C128" s="17"/>
      <c r="D128" s="18"/>
      <c r="E128" s="95"/>
      <c r="F128" s="118"/>
    </row>
    <row r="129" spans="1:6" ht="15.75" thickBot="1" x14ac:dyDescent="0.3">
      <c r="A129" s="49"/>
      <c r="B129" s="182" t="s">
        <v>100</v>
      </c>
      <c r="C129" s="54"/>
      <c r="D129" s="41"/>
      <c r="E129" s="96"/>
      <c r="F129" s="119">
        <f>SUM(F124:F127)</f>
        <v>0</v>
      </c>
    </row>
    <row r="130" spans="1:6" x14ac:dyDescent="0.25">
      <c r="A130" s="28"/>
      <c r="B130" s="185"/>
      <c r="C130" s="28"/>
      <c r="D130" s="56"/>
      <c r="E130" s="93"/>
      <c r="F130" s="157"/>
    </row>
    <row r="131" spans="1:6" x14ac:dyDescent="0.25">
      <c r="D131" s="42"/>
    </row>
    <row r="132" spans="1:6" ht="15.75" x14ac:dyDescent="0.25">
      <c r="B132" s="108" t="s">
        <v>231</v>
      </c>
      <c r="C132" s="109"/>
      <c r="D132" s="164"/>
      <c r="E132" s="102"/>
      <c r="F132" s="127"/>
    </row>
    <row r="133" spans="1:6" x14ac:dyDescent="0.25">
      <c r="B133" s="111"/>
      <c r="C133" s="5"/>
      <c r="D133" s="165"/>
      <c r="E133" s="103"/>
      <c r="F133" s="128"/>
    </row>
    <row r="134" spans="1:6" x14ac:dyDescent="0.25">
      <c r="B134" s="111" t="str">
        <f>B22</f>
        <v>SOUS TOTAL 1 - PRIX GENERAUX</v>
      </c>
      <c r="C134" s="5"/>
      <c r="D134" s="165"/>
      <c r="E134" s="103"/>
      <c r="F134" s="128">
        <f>F22</f>
        <v>0</v>
      </c>
    </row>
    <row r="135" spans="1:6" x14ac:dyDescent="0.25">
      <c r="B135" s="111" t="str">
        <f>B38</f>
        <v>SOUS TOTAL 2 - TRAVAUX PREPARATOIRES/TERRASSEMENTS</v>
      </c>
      <c r="C135" s="5"/>
      <c r="D135" s="165"/>
      <c r="E135" s="103"/>
      <c r="F135" s="128">
        <f>F38</f>
        <v>0</v>
      </c>
    </row>
    <row r="136" spans="1:6" x14ac:dyDescent="0.25">
      <c r="B136" s="111" t="str">
        <f>B45</f>
        <v>SOUS TOTAL 3 - BORDURATIONS</v>
      </c>
      <c r="C136" s="5"/>
      <c r="D136" s="165"/>
      <c r="E136" s="103"/>
      <c r="F136" s="128">
        <f>F45</f>
        <v>0</v>
      </c>
    </row>
    <row r="137" spans="1:6" x14ac:dyDescent="0.25">
      <c r="B137" s="111"/>
      <c r="C137" s="5"/>
      <c r="D137" s="166" t="str">
        <f>B57</f>
        <v>Sous Total - Eaux pluviales</v>
      </c>
      <c r="E137" s="113">
        <f>F57</f>
        <v>0</v>
      </c>
      <c r="F137" s="128"/>
    </row>
    <row r="138" spans="1:6" x14ac:dyDescent="0.25">
      <c r="B138" s="111"/>
      <c r="C138" s="5"/>
      <c r="D138" s="166" t="str">
        <f>B67</f>
        <v>Sous Total - Drainage</v>
      </c>
      <c r="E138" s="113">
        <f>F67</f>
        <v>0</v>
      </c>
      <c r="F138" s="128"/>
    </row>
    <row r="139" spans="1:6" x14ac:dyDescent="0.25">
      <c r="B139" s="111" t="str">
        <f>B68</f>
        <v>SOUS TOTAL 4 - RESEAUX HUMIDES</v>
      </c>
      <c r="C139" s="114"/>
      <c r="D139" s="167"/>
      <c r="E139" s="113"/>
      <c r="F139" s="128">
        <f>SUM(E137:E138)</f>
        <v>0</v>
      </c>
    </row>
    <row r="140" spans="1:6" x14ac:dyDescent="0.25">
      <c r="B140" s="111" t="str">
        <f>B76</f>
        <v>SOUS TOTAL 5 - VOIRIE</v>
      </c>
      <c r="C140" s="5"/>
      <c r="D140" s="165"/>
      <c r="E140" s="103"/>
      <c r="F140" s="128">
        <f>F76</f>
        <v>0</v>
      </c>
    </row>
    <row r="141" spans="1:6" x14ac:dyDescent="0.25">
      <c r="B141" s="111" t="str">
        <f>B93</f>
        <v>SOUS TOTAL 6 - TERRAINS EN GAZON SYNTHETIQUE</v>
      </c>
      <c r="C141" s="5"/>
      <c r="D141" s="168"/>
      <c r="E141" s="103"/>
      <c r="F141" s="128">
        <f>F93</f>
        <v>0</v>
      </c>
    </row>
    <row r="142" spans="1:6" x14ac:dyDescent="0.25">
      <c r="B142" s="111" t="str">
        <f>B105</f>
        <v>SOUS TOTAL 7 - EQUIPEMENTS SPORTIFS</v>
      </c>
      <c r="C142" s="5"/>
      <c r="D142" s="12"/>
      <c r="E142" s="103"/>
      <c r="F142" s="128">
        <f>F105</f>
        <v>0</v>
      </c>
    </row>
    <row r="143" spans="1:6" x14ac:dyDescent="0.25">
      <c r="B143" s="111" t="str">
        <f>B120</f>
        <v>SOUS TOTAL 8 - MAIN COURANTE - CLOTURES ET PARE BALLONS</v>
      </c>
      <c r="C143" s="5"/>
      <c r="D143" s="12"/>
      <c r="E143" s="103"/>
      <c r="F143" s="128">
        <f>F120</f>
        <v>0</v>
      </c>
    </row>
    <row r="144" spans="1:6" x14ac:dyDescent="0.25">
      <c r="B144" s="111" t="str">
        <f>B129</f>
        <v>SOUS TOTAL 10 - MOBILIER/SIGNALETIQUE</v>
      </c>
      <c r="C144" s="5"/>
      <c r="D144" s="12"/>
      <c r="E144" s="103"/>
      <c r="F144" s="128">
        <f>F129</f>
        <v>0</v>
      </c>
    </row>
    <row r="146" spans="1:6" ht="15.75" thickBot="1" x14ac:dyDescent="0.3"/>
    <row r="147" spans="1:6" ht="15.75" thickBot="1" x14ac:dyDescent="0.3">
      <c r="B147" s="282" t="s">
        <v>230</v>
      </c>
      <c r="C147" s="283"/>
      <c r="D147" s="283"/>
      <c r="E147" s="283"/>
      <c r="F147" s="196">
        <f>SUM(F132:F144)</f>
        <v>0</v>
      </c>
    </row>
    <row r="148" spans="1:6" x14ac:dyDescent="0.25">
      <c r="B148" s="19"/>
      <c r="C148" s="19"/>
      <c r="D148" s="19"/>
      <c r="E148" s="19"/>
      <c r="F148" s="130"/>
    </row>
    <row r="149" spans="1:6" x14ac:dyDescent="0.25">
      <c r="B149" s="19"/>
      <c r="C149" s="19"/>
      <c r="D149" s="19"/>
      <c r="E149" s="19"/>
      <c r="F149" s="130"/>
    </row>
    <row r="150" spans="1:6" x14ac:dyDescent="0.25">
      <c r="B150" s="173" t="s">
        <v>293</v>
      </c>
      <c r="C150" s="19"/>
      <c r="D150" s="19"/>
      <c r="E150" s="19"/>
      <c r="F150" s="130"/>
    </row>
    <row r="151" spans="1:6" x14ac:dyDescent="0.25">
      <c r="A151" s="49" t="s">
        <v>292</v>
      </c>
      <c r="B151" s="218" t="s">
        <v>149</v>
      </c>
      <c r="C151" s="252" t="s">
        <v>11</v>
      </c>
      <c r="D151" s="253">
        <v>45</v>
      </c>
      <c r="E151" s="254"/>
      <c r="F151" s="255">
        <f t="shared" ref="F151" si="6">E151*D151</f>
        <v>0</v>
      </c>
    </row>
  </sheetData>
  <mergeCells count="5">
    <mergeCell ref="A1:F1"/>
    <mergeCell ref="A2:F2"/>
    <mergeCell ref="A4:F4"/>
    <mergeCell ref="A6:F6"/>
    <mergeCell ref="B147:E147"/>
  </mergeCells>
  <pageMargins left="0.7" right="0.7" top="0.75" bottom="0.75" header="0.3" footer="0.3"/>
  <pageSetup paperSize="9" scale="6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B55" sqref="B55"/>
    </sheetView>
  </sheetViews>
  <sheetFormatPr baseColWidth="10" defaultColWidth="11.42578125" defaultRowHeight="15" x14ac:dyDescent="0.25"/>
  <cols>
    <col min="1" max="1" width="4.28515625" style="11" bestFit="1" customWidth="1"/>
    <col min="2" max="2" width="49" style="11" customWidth="1"/>
    <col min="3" max="5" width="27.85546875" style="11" customWidth="1"/>
    <col min="6" max="16384" width="11.42578125" style="11"/>
  </cols>
  <sheetData>
    <row r="1" spans="1:5" ht="15.75" x14ac:dyDescent="0.25">
      <c r="A1" s="290" t="s">
        <v>269</v>
      </c>
      <c r="B1" s="291"/>
      <c r="C1" s="291"/>
      <c r="D1" s="291"/>
      <c r="E1" s="291"/>
    </row>
    <row r="2" spans="1:5" ht="15.75" x14ac:dyDescent="0.25">
      <c r="A2" s="279"/>
      <c r="B2" s="279"/>
      <c r="C2" s="288" t="s">
        <v>344</v>
      </c>
      <c r="D2" s="289"/>
      <c r="E2" s="236" t="s">
        <v>345</v>
      </c>
    </row>
    <row r="3" spans="1:5" ht="15.75" x14ac:dyDescent="0.25">
      <c r="A3" s="235"/>
      <c r="B3" s="236"/>
      <c r="C3" s="236" t="s">
        <v>270</v>
      </c>
      <c r="D3" s="236" t="s">
        <v>297</v>
      </c>
      <c r="E3" s="236"/>
    </row>
    <row r="4" spans="1:5" ht="15.75" x14ac:dyDescent="0.25">
      <c r="A4" s="235"/>
      <c r="B4" s="236"/>
      <c r="C4" s="236" t="s">
        <v>271</v>
      </c>
      <c r="D4" s="236" t="s">
        <v>272</v>
      </c>
      <c r="E4" s="236"/>
    </row>
    <row r="5" spans="1:5" ht="15.75" x14ac:dyDescent="0.25">
      <c r="A5" s="235"/>
      <c r="B5" s="236"/>
      <c r="D5" s="236"/>
    </row>
    <row r="6" spans="1:5" ht="15.75" x14ac:dyDescent="0.25">
      <c r="A6" s="237">
        <v>1</v>
      </c>
      <c r="B6" s="238" t="s">
        <v>347</v>
      </c>
      <c r="C6" s="239">
        <f>'Lot 1 - Terrain synthé'!F145</f>
        <v>0</v>
      </c>
      <c r="D6" s="240"/>
      <c r="E6" s="239">
        <f t="shared" ref="E6:E11" si="0">SUM(C6:D6)</f>
        <v>0</v>
      </c>
    </row>
    <row r="7" spans="1:5" ht="15.75" x14ac:dyDescent="0.25">
      <c r="A7" s="237">
        <v>2</v>
      </c>
      <c r="B7" s="238" t="s">
        <v>300</v>
      </c>
      <c r="C7" s="242"/>
      <c r="D7" s="239">
        <f>'LOT 1 - piste athlé'!F98</f>
        <v>0</v>
      </c>
      <c r="E7" s="239">
        <f t="shared" si="0"/>
        <v>0</v>
      </c>
    </row>
    <row r="8" spans="1:5" ht="15.75" x14ac:dyDescent="0.25">
      <c r="A8" s="237">
        <v>3</v>
      </c>
      <c r="B8" s="238" t="s">
        <v>235</v>
      </c>
      <c r="C8" s="239">
        <f>'Lot 1 - tvx divers Crann'!F66</f>
        <v>0</v>
      </c>
      <c r="D8" s="241"/>
      <c r="E8" s="239">
        <f t="shared" si="0"/>
        <v>0</v>
      </c>
    </row>
    <row r="9" spans="1:5" ht="15.75" x14ac:dyDescent="0.25">
      <c r="A9" s="237">
        <v>4</v>
      </c>
      <c r="B9" s="238" t="s">
        <v>236</v>
      </c>
      <c r="C9" s="239">
        <f>'Lot 1 - tvx divers St-Simon'!F15</f>
        <v>0</v>
      </c>
      <c r="D9" s="241"/>
      <c r="E9" s="239">
        <f t="shared" si="0"/>
        <v>0</v>
      </c>
    </row>
    <row r="10" spans="1:5" ht="15.75" x14ac:dyDescent="0.25">
      <c r="A10" s="237">
        <v>5</v>
      </c>
      <c r="B10" s="238" t="s">
        <v>273</v>
      </c>
      <c r="C10" s="239">
        <f>'Lot 1 - parking boulodrome'!F80</f>
        <v>0</v>
      </c>
      <c r="D10" s="257"/>
      <c r="E10" s="239">
        <f t="shared" si="0"/>
        <v>0</v>
      </c>
    </row>
    <row r="11" spans="1:5" ht="15.75" x14ac:dyDescent="0.25">
      <c r="A11" s="237" t="s">
        <v>301</v>
      </c>
      <c r="B11" s="238" t="str">
        <f>'Lot 1 - Terrain synthé'!B150</f>
        <v>Réalisation de gradins naturels</v>
      </c>
      <c r="C11" s="239">
        <f>'Lot 1 - Terrain synthé'!F150</f>
        <v>0</v>
      </c>
      <c r="D11" s="241"/>
      <c r="E11" s="239">
        <f t="shared" si="0"/>
        <v>0</v>
      </c>
    </row>
    <row r="12" spans="1:5" ht="9" customHeight="1" x14ac:dyDescent="0.25">
      <c r="A12" s="235"/>
      <c r="B12" s="238"/>
      <c r="C12" s="243"/>
      <c r="D12" s="241"/>
      <c r="E12" s="243"/>
    </row>
    <row r="13" spans="1:5" ht="15.75" x14ac:dyDescent="0.25">
      <c r="A13" s="235"/>
      <c r="B13" s="244" t="s">
        <v>349</v>
      </c>
      <c r="C13" s="243">
        <f>SUM(C6:C11)</f>
        <v>0</v>
      </c>
      <c r="D13" s="243">
        <f>SUM(D6:D10)</f>
        <v>0</v>
      </c>
      <c r="E13" s="243">
        <f>SUM(E6:E11)</f>
        <v>0</v>
      </c>
    </row>
    <row r="14" spans="1:5" x14ac:dyDescent="0.25">
      <c r="A14" s="235"/>
      <c r="B14" s="245"/>
      <c r="C14" s="246"/>
      <c r="D14" s="246"/>
      <c r="E14" s="246"/>
    </row>
    <row r="15" spans="1:5" ht="15.75" x14ac:dyDescent="0.25">
      <c r="A15" s="235"/>
      <c r="D15" s="247" t="s">
        <v>274</v>
      </c>
      <c r="E15" s="276">
        <f>E13</f>
        <v>0</v>
      </c>
    </row>
    <row r="16" spans="1:5" ht="15.75" x14ac:dyDescent="0.25">
      <c r="A16" s="235"/>
      <c r="D16" s="247" t="s">
        <v>275</v>
      </c>
      <c r="E16" s="249">
        <f>E15*0.2</f>
        <v>0</v>
      </c>
    </row>
    <row r="17" spans="1:5" ht="15.75" x14ac:dyDescent="0.25">
      <c r="A17" s="235"/>
      <c r="D17" s="247" t="s">
        <v>276</v>
      </c>
      <c r="E17" s="249">
        <f>E15+E16</f>
        <v>0</v>
      </c>
    </row>
    <row r="18" spans="1:5" ht="15.75" x14ac:dyDescent="0.25">
      <c r="A18" s="235"/>
      <c r="B18" s="277" t="s">
        <v>346</v>
      </c>
    </row>
    <row r="19" spans="1:5" ht="15.75" x14ac:dyDescent="0.25">
      <c r="A19" s="235"/>
      <c r="B19" s="247" t="s">
        <v>348</v>
      </c>
      <c r="C19" s="248">
        <f>'Var. Foot'!F147</f>
        <v>0</v>
      </c>
    </row>
    <row r="20" spans="1:5" ht="15.75" x14ac:dyDescent="0.25">
      <c r="B20" s="278" t="str">
        <f>B7</f>
        <v>TOTAL PISTE ATHLETISME (enrobés + résine)</v>
      </c>
      <c r="C20" s="248">
        <f>'Var. Athlé.'!F101</f>
        <v>0</v>
      </c>
    </row>
  </sheetData>
  <mergeCells count="2">
    <mergeCell ref="C2:D2"/>
    <mergeCell ref="A1:E1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Lot 1 - Terrain synthé</vt:lpstr>
      <vt:lpstr>LOT 1 - piste athlé</vt:lpstr>
      <vt:lpstr>Lot 1 - parking boulodrome</vt:lpstr>
      <vt:lpstr>Lot 1 - tvx divers Crann</vt:lpstr>
      <vt:lpstr>Lot 1 - tvx divers St-Simon</vt:lpstr>
      <vt:lpstr>Var. Athlé.</vt:lpstr>
      <vt:lpstr>Var. Foot</vt:lpstr>
      <vt:lpstr>recap</vt:lpstr>
      <vt:lpstr>'Lot 1 - parking boulodrome'!Zone_d_impression</vt:lpstr>
      <vt:lpstr>'LOT 1 - piste athlé'!Zone_d_impression</vt:lpstr>
      <vt:lpstr>'Lot 1 - Terrain synthé'!Zone_d_impression</vt:lpstr>
      <vt:lpstr>'Lot 1 - tvx divers Crann'!Zone_d_impression</vt:lpstr>
      <vt:lpstr>'Lot 1 - tvx divers St-Simon'!Zone_d_impression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Lefevre</dc:creator>
  <cp:lastModifiedBy>eropars</cp:lastModifiedBy>
  <cp:lastPrinted>2015-04-13T14:42:25Z</cp:lastPrinted>
  <dcterms:created xsi:type="dcterms:W3CDTF">2014-08-07T08:31:40Z</dcterms:created>
  <dcterms:modified xsi:type="dcterms:W3CDTF">2015-04-13T14:42:30Z</dcterms:modified>
</cp:coreProperties>
</file>